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Locci\Desktop\"/>
    </mc:Choice>
  </mc:AlternateContent>
  <xr:revisionPtr revIDLastSave="0" documentId="13_ncr:1_{851E9655-799E-4DB6-A338-8E46412D572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riteri Selezione" sheetId="14" r:id="rId1"/>
    <sheet name="Sintesi" sheetId="15" r:id="rId2"/>
    <sheet name="TABELLA AUTOVALUTAZIONE" sheetId="16" r:id="rId3"/>
    <sheet name="Investimento" sheetId="13" r:id="rId4"/>
    <sheet name="Indice" sheetId="12" r:id="rId5"/>
    <sheet name="Budget anno 1" sheetId="1" r:id="rId6"/>
    <sheet name="Budget a tre anni" sheetId="11" r:id="rId7"/>
    <sheet name="Flusso di cassa" sheetId="3" r:id="rId8"/>
    <sheet name="Conto Economico" sheetId="6" r:id="rId9"/>
  </sheets>
  <calcPr calcId="191029"/>
</workbook>
</file>

<file path=xl/calcChain.xml><?xml version="1.0" encoding="utf-8"?>
<calcChain xmlns="http://schemas.openxmlformats.org/spreadsheetml/2006/main">
  <c r="E9" i="16" l="1"/>
  <c r="K10" i="15"/>
  <c r="M10" i="15" s="1"/>
  <c r="K53" i="14"/>
  <c r="O49" i="14"/>
  <c r="O53" i="14" s="1"/>
  <c r="O23" i="14"/>
  <c r="O8" i="14"/>
  <c r="K8" i="15" l="1"/>
  <c r="P8" i="14"/>
  <c r="P23" i="14"/>
  <c r="P49" i="14"/>
  <c r="P53" i="14" l="1"/>
  <c r="C10" i="13" l="1"/>
  <c r="B27" i="11" l="1"/>
  <c r="B28" i="11"/>
  <c r="B26" i="11"/>
  <c r="B23" i="11"/>
  <c r="B22" i="11"/>
  <c r="B32" i="11"/>
  <c r="B33" i="11"/>
  <c r="B31" i="11"/>
  <c r="F5" i="1"/>
  <c r="G5" i="1" s="1"/>
  <c r="F40" i="1"/>
  <c r="F41" i="1"/>
  <c r="F42" i="1"/>
  <c r="G42" i="1" s="1"/>
  <c r="G41" i="1"/>
  <c r="H41" i="1"/>
  <c r="I41" i="1"/>
  <c r="J41" i="1" s="1"/>
  <c r="C18" i="11"/>
  <c r="D4" i="6"/>
  <c r="E4" i="6"/>
  <c r="G27" i="1"/>
  <c r="F30" i="1"/>
  <c r="D10" i="3" s="1"/>
  <c r="E12" i="11"/>
  <c r="E19" i="11" s="1"/>
  <c r="C19" i="11"/>
  <c r="F12" i="11"/>
  <c r="F19" i="11" s="1"/>
  <c r="F7" i="1"/>
  <c r="G7" i="1"/>
  <c r="H7" i="1"/>
  <c r="I7" i="1"/>
  <c r="J7" i="1"/>
  <c r="K7" i="1"/>
  <c r="L7" i="1"/>
  <c r="M7" i="1"/>
  <c r="N7" i="1"/>
  <c r="O7" i="1"/>
  <c r="P7" i="1"/>
  <c r="Q7" i="1"/>
  <c r="B19" i="11"/>
  <c r="B18" i="11"/>
  <c r="D4" i="11"/>
  <c r="E21" i="11"/>
  <c r="E30" i="11"/>
  <c r="D14" i="6" s="1"/>
  <c r="F21" i="11"/>
  <c r="F30" i="11"/>
  <c r="E14" i="6" s="1"/>
  <c r="B6" i="11"/>
  <c r="B4" i="11"/>
  <c r="F9" i="1"/>
  <c r="G13" i="1"/>
  <c r="H13" i="1"/>
  <c r="I13" i="1"/>
  <c r="J10" i="1"/>
  <c r="J14" i="1"/>
  <c r="K10" i="1"/>
  <c r="K14" i="1"/>
  <c r="L10" i="1"/>
  <c r="L14" i="1"/>
  <c r="M10" i="1"/>
  <c r="M14" i="1"/>
  <c r="N11" i="1"/>
  <c r="N15" i="1"/>
  <c r="O11" i="1"/>
  <c r="O15" i="1"/>
  <c r="P11" i="1"/>
  <c r="P15" i="1"/>
  <c r="Q11" i="1"/>
  <c r="Q15" i="1"/>
  <c r="F13" i="1"/>
  <c r="G33" i="1"/>
  <c r="H33" i="1" s="1"/>
  <c r="I33" i="1" s="1"/>
  <c r="E28" i="1"/>
  <c r="D23" i="11" s="1"/>
  <c r="C6" i="3"/>
  <c r="E35" i="1"/>
  <c r="D28" i="11" s="1"/>
  <c r="E12" i="6"/>
  <c r="D12" i="6"/>
  <c r="E2" i="11"/>
  <c r="F2" i="11" s="1"/>
  <c r="D20" i="6"/>
  <c r="E20" i="6"/>
  <c r="D25" i="6"/>
  <c r="E25" i="6"/>
  <c r="D2" i="6"/>
  <c r="E2" i="6" s="1"/>
  <c r="C20" i="6"/>
  <c r="C25" i="6"/>
  <c r="B20" i="3"/>
  <c r="B21" i="3"/>
  <c r="B22" i="3"/>
  <c r="D10" i="11" l="1"/>
  <c r="F18" i="11"/>
  <c r="F16" i="11" s="1"/>
  <c r="E10" i="6" s="1"/>
  <c r="F44" i="1"/>
  <c r="D12" i="3" s="1"/>
  <c r="D6" i="11"/>
  <c r="K41" i="1"/>
  <c r="L41" i="1" s="1"/>
  <c r="M41" i="1" s="1"/>
  <c r="N41" i="1" s="1"/>
  <c r="O41" i="1" s="1"/>
  <c r="P41" i="1" s="1"/>
  <c r="Q41" i="1" s="1"/>
  <c r="E41" i="1"/>
  <c r="D32" i="11" s="1"/>
  <c r="H42" i="1"/>
  <c r="I42" i="1" s="1"/>
  <c r="J42" i="1" s="1"/>
  <c r="K42" i="1" s="1"/>
  <c r="L42" i="1" s="1"/>
  <c r="M42" i="1" s="1"/>
  <c r="N42" i="1" s="1"/>
  <c r="O42" i="1" s="1"/>
  <c r="P42" i="1" s="1"/>
  <c r="Q42" i="1" s="1"/>
  <c r="J33" i="1"/>
  <c r="C21" i="3"/>
  <c r="G40" i="1"/>
  <c r="G9" i="1"/>
  <c r="H9" i="1" s="1"/>
  <c r="I9" i="1" s="1"/>
  <c r="E18" i="11"/>
  <c r="E16" i="11" s="1"/>
  <c r="D10" i="6" s="1"/>
  <c r="H5" i="1"/>
  <c r="H27" i="1"/>
  <c r="G30" i="1"/>
  <c r="E10" i="3" s="1"/>
  <c r="F17" i="1"/>
  <c r="E42" i="1" l="1"/>
  <c r="C22" i="3" s="1"/>
  <c r="G17" i="1"/>
  <c r="G22" i="1" s="1"/>
  <c r="G44" i="1"/>
  <c r="H40" i="1"/>
  <c r="I27" i="1"/>
  <c r="H30" i="1"/>
  <c r="F10" i="3" s="1"/>
  <c r="F21" i="1"/>
  <c r="F34" i="1"/>
  <c r="F22" i="1"/>
  <c r="D5" i="3"/>
  <c r="D4" i="3" s="1"/>
  <c r="K33" i="1"/>
  <c r="G34" i="1"/>
  <c r="G37" i="1" s="1"/>
  <c r="E11" i="3" s="1"/>
  <c r="E5" i="3"/>
  <c r="E4" i="3" s="1"/>
  <c r="I5" i="1"/>
  <c r="H17" i="1"/>
  <c r="D8" i="11"/>
  <c r="D33" i="11" l="1"/>
  <c r="G21" i="1"/>
  <c r="H34" i="1"/>
  <c r="H37" i="1" s="1"/>
  <c r="F11" i="3" s="1"/>
  <c r="H21" i="1"/>
  <c r="F5" i="3"/>
  <c r="F4" i="3" s="1"/>
  <c r="H22" i="1"/>
  <c r="H44" i="1"/>
  <c r="F12" i="3" s="1"/>
  <c r="I40" i="1"/>
  <c r="F37" i="1"/>
  <c r="D11" i="3" s="1"/>
  <c r="I30" i="1"/>
  <c r="G10" i="3" s="1"/>
  <c r="J27" i="1"/>
  <c r="J5" i="1"/>
  <c r="I17" i="1"/>
  <c r="F24" i="1"/>
  <c r="D9" i="3" s="1"/>
  <c r="E12" i="3"/>
  <c r="G24" i="1"/>
  <c r="E9" i="3" s="1"/>
  <c r="L33" i="1"/>
  <c r="F14" i="3" l="1"/>
  <c r="F15" i="3" s="1"/>
  <c r="E8" i="3"/>
  <c r="H24" i="1"/>
  <c r="F9" i="3" s="1"/>
  <c r="F8" i="3" s="1"/>
  <c r="M33" i="1"/>
  <c r="I44" i="1"/>
  <c r="G12" i="3" s="1"/>
  <c r="J40" i="1"/>
  <c r="G5" i="3"/>
  <c r="G4" i="3" s="1"/>
  <c r="I21" i="1"/>
  <c r="I34" i="1"/>
  <c r="I22" i="1"/>
  <c r="D14" i="3"/>
  <c r="J17" i="1"/>
  <c r="K5" i="1"/>
  <c r="D8" i="3"/>
  <c r="K27" i="1"/>
  <c r="J30" i="1"/>
  <c r="H10" i="3" s="1"/>
  <c r="E14" i="3"/>
  <c r="E15" i="3" s="1"/>
  <c r="J21" i="1" l="1"/>
  <c r="J34" i="1"/>
  <c r="J37" i="1" s="1"/>
  <c r="H11" i="3" s="1"/>
  <c r="J22" i="1"/>
  <c r="H5" i="3"/>
  <c r="H4" i="3" s="1"/>
  <c r="N33" i="1"/>
  <c r="D15" i="3"/>
  <c r="D16" i="3" s="1"/>
  <c r="E16" i="3" s="1"/>
  <c r="F16" i="3" s="1"/>
  <c r="K17" i="1"/>
  <c r="L5" i="1"/>
  <c r="I24" i="1"/>
  <c r="G9" i="3" s="1"/>
  <c r="L27" i="1"/>
  <c r="K30" i="1"/>
  <c r="I10" i="3" s="1"/>
  <c r="J44" i="1"/>
  <c r="K40" i="1"/>
  <c r="I37" i="1"/>
  <c r="G11" i="3" s="1"/>
  <c r="G8" i="3" l="1"/>
  <c r="J24" i="1"/>
  <c r="H9" i="3" s="1"/>
  <c r="O33" i="1"/>
  <c r="K34" i="1"/>
  <c r="K37" i="1" s="1"/>
  <c r="I11" i="3" s="1"/>
  <c r="K21" i="1"/>
  <c r="K22" i="1"/>
  <c r="I5" i="3"/>
  <c r="I4" i="3" s="1"/>
  <c r="M5" i="1"/>
  <c r="L17" i="1"/>
  <c r="K44" i="1"/>
  <c r="I12" i="3" s="1"/>
  <c r="L40" i="1"/>
  <c r="M27" i="1"/>
  <c r="L30" i="1"/>
  <c r="J10" i="3" s="1"/>
  <c r="G14" i="3"/>
  <c r="H12" i="3"/>
  <c r="H14" i="3" s="1"/>
  <c r="H15" i="3" s="1"/>
  <c r="I14" i="3" l="1"/>
  <c r="I15" i="3" s="1"/>
  <c r="K24" i="1"/>
  <c r="I9" i="3" s="1"/>
  <c r="I8" i="3" s="1"/>
  <c r="N5" i="1"/>
  <c r="M17" i="1"/>
  <c r="G15" i="3"/>
  <c r="G16" i="3" s="1"/>
  <c r="H16" i="3" s="1"/>
  <c r="L44" i="1"/>
  <c r="M40" i="1"/>
  <c r="P33" i="1"/>
  <c r="M30" i="1"/>
  <c r="K10" i="3" s="1"/>
  <c r="N27" i="1"/>
  <c r="L34" i="1"/>
  <c r="L21" i="1"/>
  <c r="L22" i="1"/>
  <c r="J5" i="3"/>
  <c r="J4" i="3" s="1"/>
  <c r="H8" i="3"/>
  <c r="L24" i="1" l="1"/>
  <c r="J9" i="3" s="1"/>
  <c r="J12" i="3"/>
  <c r="N17" i="1"/>
  <c r="O5" i="1"/>
  <c r="L37" i="1"/>
  <c r="J11" i="3" s="1"/>
  <c r="Q33" i="1"/>
  <c r="I16" i="3"/>
  <c r="O27" i="1"/>
  <c r="N30" i="1"/>
  <c r="L10" i="3" s="1"/>
  <c r="M44" i="1"/>
  <c r="K12" i="3" s="1"/>
  <c r="N40" i="1"/>
  <c r="M21" i="1"/>
  <c r="K5" i="3"/>
  <c r="K4" i="3" s="1"/>
  <c r="M22" i="1"/>
  <c r="M34" i="1"/>
  <c r="M37" i="1" s="1"/>
  <c r="K11" i="3" s="1"/>
  <c r="K14" i="3" l="1"/>
  <c r="K15" i="3"/>
  <c r="M24" i="1"/>
  <c r="K9" i="3" s="1"/>
  <c r="K8" i="3" s="1"/>
  <c r="E33" i="1"/>
  <c r="J14" i="3"/>
  <c r="N44" i="1"/>
  <c r="O40" i="1"/>
  <c r="P27" i="1"/>
  <c r="O30" i="1"/>
  <c r="M10" i="3" s="1"/>
  <c r="O17" i="1"/>
  <c r="P5" i="1"/>
  <c r="J8" i="3"/>
  <c r="N21" i="1"/>
  <c r="N34" i="1"/>
  <c r="N22" i="1"/>
  <c r="L5" i="3"/>
  <c r="L4" i="3" s="1"/>
  <c r="N24" i="1" l="1"/>
  <c r="L9" i="3" s="1"/>
  <c r="J15" i="3"/>
  <c r="J16" i="3" s="1"/>
  <c r="K16" i="3" s="1"/>
  <c r="Q27" i="1"/>
  <c r="P30" i="1"/>
  <c r="N10" i="3" s="1"/>
  <c r="Q5" i="1"/>
  <c r="Q17" i="1" s="1"/>
  <c r="P17" i="1"/>
  <c r="O44" i="1"/>
  <c r="M12" i="3" s="1"/>
  <c r="P40" i="1"/>
  <c r="C12" i="6"/>
  <c r="D26" i="11"/>
  <c r="N37" i="1"/>
  <c r="L11" i="3" s="1"/>
  <c r="O34" i="1"/>
  <c r="O37" i="1" s="1"/>
  <c r="M11" i="3" s="1"/>
  <c r="O22" i="1"/>
  <c r="O21" i="1"/>
  <c r="M5" i="3"/>
  <c r="M4" i="3" s="1"/>
  <c r="L12" i="3"/>
  <c r="M14" i="3" l="1"/>
  <c r="L8" i="3"/>
  <c r="O24" i="1"/>
  <c r="M9" i="3" s="1"/>
  <c r="M8" i="3" s="1"/>
  <c r="L14" i="3"/>
  <c r="P44" i="1"/>
  <c r="N12" i="3" s="1"/>
  <c r="Q40" i="1"/>
  <c r="O5" i="3"/>
  <c r="O4" i="3" s="1"/>
  <c r="Q34" i="1"/>
  <c r="Q21" i="1"/>
  <c r="Q22" i="1"/>
  <c r="E17" i="1"/>
  <c r="Q30" i="1"/>
  <c r="O10" i="3" s="1"/>
  <c r="E27" i="1"/>
  <c r="M15" i="3"/>
  <c r="P34" i="1"/>
  <c r="P37" i="1" s="1"/>
  <c r="N11" i="3" s="1"/>
  <c r="P21" i="1"/>
  <c r="N5" i="3"/>
  <c r="N4" i="3" s="1"/>
  <c r="P22" i="1"/>
  <c r="Q44" i="1" l="1"/>
  <c r="E40" i="1"/>
  <c r="C5" i="3"/>
  <c r="C4" i="3" s="1"/>
  <c r="D12" i="11"/>
  <c r="C5" i="6"/>
  <c r="C4" i="6" s="1"/>
  <c r="E30" i="1"/>
  <c r="D22" i="11"/>
  <c r="D21" i="11" s="1"/>
  <c r="E22" i="1"/>
  <c r="L15" i="3"/>
  <c r="L16" i="3" s="1"/>
  <c r="M16" i="3" s="1"/>
  <c r="Q37" i="1"/>
  <c r="O11" i="3" s="1"/>
  <c r="C11" i="3" s="1"/>
  <c r="E34" i="1"/>
  <c r="P24" i="1"/>
  <c r="N9" i="3" s="1"/>
  <c r="N8" i="3" s="1"/>
  <c r="C10" i="3"/>
  <c r="Q24" i="1"/>
  <c r="O9" i="3" s="1"/>
  <c r="E21" i="1"/>
  <c r="N14" i="3"/>
  <c r="N15" i="3" s="1"/>
  <c r="E24" i="1" l="1"/>
  <c r="C9" i="3" s="1"/>
  <c r="N16" i="3"/>
  <c r="D27" i="11"/>
  <c r="C15" i="6"/>
  <c r="E37" i="1"/>
  <c r="O12" i="3"/>
  <c r="E44" i="1"/>
  <c r="C14" i="6" s="1"/>
  <c r="C13" i="6" s="1"/>
  <c r="D13" i="6" s="1"/>
  <c r="D31" i="11"/>
  <c r="D30" i="11" s="1"/>
  <c r="C20" i="3"/>
  <c r="D18" i="11"/>
  <c r="D19" i="11"/>
  <c r="E13" i="6" l="1"/>
  <c r="C12" i="3"/>
  <c r="C8" i="3" s="1"/>
  <c r="O14" i="3"/>
  <c r="C27" i="11"/>
  <c r="D25" i="11"/>
  <c r="D16" i="11"/>
  <c r="C10" i="6" s="1"/>
  <c r="C8" i="6" s="1"/>
  <c r="C18" i="6" s="1"/>
  <c r="C30" i="6" s="1"/>
  <c r="O8" i="3"/>
  <c r="C31" i="6" l="1"/>
  <c r="C34" i="6" s="1"/>
  <c r="D35" i="11"/>
  <c r="F27" i="11"/>
  <c r="E27" i="11"/>
  <c r="O15" i="3"/>
  <c r="O16" i="3" s="1"/>
  <c r="C14" i="3"/>
  <c r="E15" i="6" l="1"/>
  <c r="E8" i="6" s="1"/>
  <c r="E18" i="6" s="1"/>
  <c r="E30" i="6" s="1"/>
  <c r="F25" i="11"/>
  <c r="F35" i="11" s="1"/>
  <c r="D15" i="6"/>
  <c r="D8" i="6" s="1"/>
  <c r="D18" i="6" s="1"/>
  <c r="D30" i="6" s="1"/>
  <c r="E25" i="11"/>
  <c r="E35" i="11" s="1"/>
  <c r="D31" i="6" l="1"/>
  <c r="D34" i="6" s="1"/>
  <c r="E31" i="6"/>
  <c r="E34" i="6" s="1"/>
</calcChain>
</file>

<file path=xl/sharedStrings.xml><?xml version="1.0" encoding="utf-8"?>
<sst xmlns="http://schemas.openxmlformats.org/spreadsheetml/2006/main" count="246" uniqueCount="141">
  <si>
    <t>Totale</t>
  </si>
  <si>
    <t>Salaries</t>
  </si>
  <si>
    <t>Burn rate</t>
  </si>
  <si>
    <t>Cash flow</t>
  </si>
  <si>
    <t>Cumulative Cash Flow</t>
  </si>
  <si>
    <t>CONTO ECONOMICO</t>
  </si>
  <si>
    <t>Ricavi delle vendite e delle prestazioni</t>
  </si>
  <si>
    <t>Risultato ante imposte</t>
  </si>
  <si>
    <t>Altri ricavi e proventi</t>
  </si>
  <si>
    <t>Servizi</t>
  </si>
  <si>
    <t>Accantonamenti per rischi</t>
  </si>
  <si>
    <t>Godimento di beni di terzi</t>
  </si>
  <si>
    <t>Personale</t>
  </si>
  <si>
    <t>Oneri di gestione</t>
  </si>
  <si>
    <t>Ammortamenti e svalutazioni</t>
  </si>
  <si>
    <t>Proventi da partecipazioni</t>
  </si>
  <si>
    <t>Altri proventi finanziari</t>
  </si>
  <si>
    <t>Interessi e altri oneri finanziari</t>
  </si>
  <si>
    <t>Rivalutazioni</t>
  </si>
  <si>
    <t>Svalutazioni</t>
  </si>
  <si>
    <t>Proventi e oneri straordinari</t>
  </si>
  <si>
    <t>Imposte sul reddito d´esercizio</t>
  </si>
  <si>
    <t>Imposte</t>
  </si>
  <si>
    <t>Utili o perdite esercizio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</si>
  <si>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</si>
  <si>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</si>
  <si>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</si>
  <si>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</si>
  <si>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</si>
  <si>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</si>
  <si>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</si>
  <si>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</si>
  <si>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</si>
  <si>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</si>
  <si>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</si>
  <si>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</si>
  <si>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Tasse</t>
  </si>
  <si>
    <t>Altri accantonamenti (TFR)</t>
  </si>
  <si>
    <t>(A) Valore della produzione</t>
  </si>
  <si>
    <t>(B) Costi della produzione</t>
  </si>
  <si>
    <t>(D) Rettifica attività finanziarie</t>
  </si>
  <si>
    <t>(C) Proventi e oneri finanziari</t>
  </si>
  <si>
    <t>A - B (MOL)</t>
  </si>
  <si>
    <t>Materie prime e merci</t>
  </si>
  <si>
    <t>Salari</t>
  </si>
  <si>
    <t>Ricavi</t>
  </si>
  <si>
    <t>Amministrazione generale</t>
  </si>
  <si>
    <t>Ricavi netti</t>
  </si>
  <si>
    <t>Contributi</t>
  </si>
  <si>
    <t>Costi</t>
  </si>
  <si>
    <t>Flusso di cassa 2019</t>
  </si>
  <si>
    <t>Totale costi</t>
  </si>
  <si>
    <t>Altre spese</t>
  </si>
  <si>
    <t>Consulenze legali e amm.ve</t>
  </si>
  <si>
    <t>Ipotesi</t>
  </si>
  <si>
    <t>Input</t>
  </si>
  <si>
    <t>Output</t>
  </si>
  <si>
    <t>Budget anno 1</t>
  </si>
  <si>
    <t>Budget a tre anni</t>
  </si>
  <si>
    <t>Flusso di cassa</t>
  </si>
  <si>
    <t>Conto Economico</t>
  </si>
  <si>
    <t>Numero dipendenti</t>
  </si>
  <si>
    <t>Stipendio mensile</t>
  </si>
  <si>
    <t>Promozione</t>
  </si>
  <si>
    <t>Promozione online</t>
  </si>
  <si>
    <t>Promozione offline</t>
  </si>
  <si>
    <t>Totale ricavi</t>
  </si>
  <si>
    <t>Alta stagione</t>
  </si>
  <si>
    <t>Bassa stagione</t>
  </si>
  <si>
    <t>Media Stagione</t>
  </si>
  <si>
    <t># giorni lavorativi</t>
  </si>
  <si>
    <t>Costi diretti</t>
  </si>
  <si>
    <t>% da OTA (booking, trivago, etc)</t>
  </si>
  <si>
    <t>Locale</t>
  </si>
  <si>
    <t>Figura 1</t>
  </si>
  <si>
    <t>Figura 2</t>
  </si>
  <si>
    <t>Figura 3</t>
  </si>
  <si>
    <t>FP- Piano finanziario</t>
  </si>
  <si>
    <t>GAL BMG</t>
  </si>
  <si>
    <t>VOCI DI COSTO</t>
  </si>
  <si>
    <t>Investimenti immateriali: acquisizione o sviluppo di programmi informatici e acquisizione di brevetti, licenze, diritti d'autore, marchi commerciali</t>
  </si>
  <si>
    <t>Costruzione, acquisizione, incluso il leasing, o miglioramento di beni immobili.</t>
  </si>
  <si>
    <t>Acquisto o leasing di nuovi macchinari e attrezzature fino a copertura del valore di mercato del bene.</t>
  </si>
  <si>
    <r>
      <t xml:space="preserve">Spese generali collegate alle spese non superiore al </t>
    </r>
    <r>
      <rPr>
        <sz val="13"/>
        <color theme="1" tint="0.249977111117893"/>
        <rFont val="Lato Bold"/>
      </rPr>
      <t>10%</t>
    </r>
    <r>
      <rPr>
        <sz val="13"/>
        <color theme="1" tint="0.249977111117893"/>
        <rFont val="Lato Light"/>
        <family val="2"/>
      </rPr>
      <t xml:space="preserve"> per progetti che prevedono anche lavori strutturali (es. lavori di natura edile) e non superiore al </t>
    </r>
    <r>
      <rPr>
        <sz val="13"/>
        <color theme="1" tint="0.249977111117893"/>
        <rFont val="Lato Bold"/>
      </rPr>
      <t>5%</t>
    </r>
    <r>
      <rPr>
        <sz val="13"/>
        <color theme="1" tint="0.249977111117893"/>
        <rFont val="Lato Light"/>
        <family val="2"/>
      </rPr>
      <t xml:space="preserve"> per gli altri progetti.</t>
    </r>
  </si>
  <si>
    <t>IMPONIBILE</t>
  </si>
  <si>
    <t>Ripartizione investimento</t>
  </si>
  <si>
    <t># servizi giornalieri erogati</t>
  </si>
  <si>
    <t>Prezzo medio servizio bassa</t>
  </si>
  <si>
    <t>Prezzo medio servizio alta</t>
  </si>
  <si>
    <t>Prezzo medio servizio media</t>
  </si>
  <si>
    <t>Costi del servizio</t>
  </si>
  <si>
    <t>% saturazione</t>
  </si>
  <si>
    <t>costo medio servizio</t>
  </si>
  <si>
    <t>% saturazione servizi bassa stagione</t>
  </si>
  <si>
    <t>% saturazione servizi alta stagione</t>
  </si>
  <si>
    <t>% saturazione servizi media stagione</t>
  </si>
  <si>
    <t>Principi</t>
  </si>
  <si>
    <t>Criteri</t>
  </si>
  <si>
    <t>Punti</t>
  </si>
  <si>
    <t>Punteggio massimo</t>
  </si>
  <si>
    <t>Peso</t>
  </si>
  <si>
    <t>1. Qualità della proposta progettuale e delle soluzioni proposte</t>
  </si>
  <si>
    <t>Qualità della proposta progettuale e delle soluzioni proposte</t>
  </si>
  <si>
    <t>Margine operativo</t>
  </si>
  <si>
    <t>Superiore al 10%</t>
  </si>
  <si>
    <t>Superiore all 6% e minore uguale al 10%</t>
  </si>
  <si>
    <t>Crescita media del fatturato nei primi 3 anni</t>
  </si>
  <si>
    <t>Superiore al 15%</t>
  </si>
  <si>
    <t>Superiore al 5% e minore uguale al 15%</t>
  </si>
  <si>
    <t>Il business plan include interventi per la creazione o per il miglioramento di sostenibilità ambientale e sociale</t>
  </si>
  <si>
    <t>Sì</t>
  </si>
  <si>
    <t xml:space="preserve">Il business plan include interventi per la creazione o per il miglioramento di esperienze turistiche distintive </t>
  </si>
  <si>
    <t>Il business plan include interventi per la creazione o il miglioramento di servizi di infomazione per il turista</t>
  </si>
  <si>
    <t>Il business plan contempla l'utilizzo di tecnologie digitali nella costruzione dell'offerta servizio</t>
  </si>
  <si>
    <t xml:space="preserve">2. Qualificazione ed esperienza del proponenti </t>
  </si>
  <si>
    <t xml:space="preserve"> Qualificazione ed esperienza dei proponenti</t>
  </si>
  <si>
    <t xml:space="preserve">Conoscenza di lingue straniere certificate </t>
  </si>
  <si>
    <t>lingua</t>
  </si>
  <si>
    <t>livello</t>
  </si>
  <si>
    <t>3 o più</t>
  </si>
  <si>
    <t>Avanzato</t>
  </si>
  <si>
    <t>Intermedio</t>
  </si>
  <si>
    <t>Elementare</t>
  </si>
  <si>
    <t xml:space="preserve">Esperienza </t>
  </si>
  <si>
    <t>Domanda di sostegno presentata da soggetti con oltre 10 anni di esperienza nel settore di intervento</t>
  </si>
  <si>
    <t>Domanda di sostegno presentata da soggetti con oltre 5 anni di esperienza nel settore di intervento</t>
  </si>
  <si>
    <t>Domanda di sostegno presentata da soggetti con più di 2 anni di esperienza e meno di 5 nel settore di intervento</t>
  </si>
  <si>
    <t>3. Partecipazione ad una rete</t>
  </si>
  <si>
    <t>Partecipazione ad una rete di operatori turistici del territorio</t>
  </si>
  <si>
    <t>Punti totali</t>
  </si>
  <si>
    <t>Punteggi per criterio</t>
  </si>
  <si>
    <t>Participante</t>
  </si>
  <si>
    <t>Punti da classificare</t>
  </si>
  <si>
    <t>Nome</t>
  </si>
  <si>
    <t>Punteggi max per criterio</t>
  </si>
  <si>
    <t>XXX</t>
  </si>
  <si>
    <t>TABELLA DI AUTOVALUTAZIONE</t>
  </si>
  <si>
    <t>PUNTI</t>
  </si>
  <si>
    <t>TOTALE</t>
  </si>
  <si>
    <t>Punteggio min</t>
  </si>
  <si>
    <t>Innalzamento degli standard qualitativi delle aziende che erogano servizi al turista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</si>
</sst>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&quot;€&quot;\ #,##0.00;[Red]\-&quot;€&quot;\ #,##0.00"/>
    <numFmt numFmtId="165" formatCode="#,##0.00\ &quot;€&quot;"/>
    <numFmt numFmtId="166" formatCode="#,##0\ &quot;€&quot;"/>
  </numFmts>
  <fonts count="72">
    <font>
      <sz val="12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Quattrocento Sans"/>
      <family val="2"/>
    </font>
    <font>
      <sz val="12"/>
      <color rgb="FF000000"/>
      <name val="Quattrocento Sans"/>
      <family val="2"/>
    </font>
    <font>
      <b/>
      <sz val="11"/>
      <color rgb="FF000000"/>
      <name val="Quattrocento Sans"/>
      <family val="2"/>
    </font>
    <font>
      <sz val="11"/>
      <color rgb="FF000000"/>
      <name val="Quattrocento Sans"/>
      <family val="2"/>
    </font>
    <font>
      <b/>
      <sz val="10"/>
      <color rgb="FF000000"/>
      <name val="Quattrocento Sans"/>
      <family val="2"/>
    </font>
    <font>
      <sz val="10"/>
      <color rgb="FF000000"/>
      <name val="Quattrocento Sans"/>
      <family val="2"/>
    </font>
    <font>
      <sz val="10"/>
      <color theme="3"/>
      <name val="Quattrocento Sans"/>
      <family val="2"/>
    </font>
    <font>
      <sz val="10"/>
      <name val="Quattrocento Sans"/>
      <family val="2"/>
    </font>
    <font>
      <i/>
      <sz val="10"/>
      <color rgb="FFFF0000"/>
      <name val="Quattrocento Sans"/>
      <family val="2"/>
    </font>
    <font>
      <i/>
      <sz val="11"/>
      <color rgb="FF000000"/>
      <name val="Quattrocento Sans"/>
      <family val="2"/>
    </font>
    <font>
      <sz val="11"/>
      <color theme="3"/>
      <name val="Quattrocento Sans"/>
      <family val="2"/>
    </font>
    <font>
      <sz val="11"/>
      <color theme="0"/>
      <name val="Quattrocento Sans"/>
      <family val="2"/>
    </font>
    <font>
      <b/>
      <sz val="11"/>
      <color theme="0"/>
      <name val="Quattrocento Sans"/>
      <family val="2"/>
    </font>
    <font>
      <sz val="12"/>
      <name val="Quattrocento Sans"/>
      <family val="2"/>
    </font>
    <font>
      <sz val="12"/>
      <color theme="4"/>
      <name val="Quattrocento Sans"/>
      <family val="2"/>
    </font>
    <font>
      <sz val="12"/>
      <color theme="0"/>
      <name val="Quattrocento Sans"/>
      <family val="2"/>
    </font>
    <font>
      <b/>
      <sz val="18"/>
      <color rgb="FF000000"/>
      <name val="Quattrocento Sans"/>
      <family val="2"/>
    </font>
    <font>
      <u/>
      <sz val="12"/>
      <color theme="10"/>
      <name val="Calibri"/>
      <family val="2"/>
    </font>
    <font>
      <u/>
      <sz val="14"/>
      <name val="Quattrocento Sans"/>
      <family val="2"/>
    </font>
    <font>
      <sz val="14"/>
      <name val="Quattrocento Sans"/>
      <family val="2"/>
    </font>
    <font>
      <b/>
      <sz val="28"/>
      <color rgb="FF000000"/>
      <name val="Quattrocento Sans"/>
      <family val="2"/>
    </font>
    <font>
      <sz val="12"/>
      <color theme="3"/>
      <name val="Quattrocento Sans"/>
      <family val="2"/>
    </font>
    <font>
      <sz val="28"/>
      <color rgb="FF000000"/>
      <name val="Quattrocento Sans"/>
      <family val="2"/>
    </font>
    <font>
      <sz val="12"/>
      <color theme="1" tint="0.249977111117893"/>
      <name val="Lato Light"/>
      <family val="2"/>
    </font>
    <font>
      <sz val="14"/>
      <color theme="1" tint="0.249977111117893"/>
      <name val="Lato Light"/>
      <family val="2"/>
    </font>
    <font>
      <b/>
      <sz val="18"/>
      <color theme="0"/>
      <name val="Lato Bold"/>
    </font>
    <font>
      <sz val="13"/>
      <color theme="1" tint="0.249977111117893"/>
      <name val="Lato Light"/>
      <family val="2"/>
    </font>
    <font>
      <sz val="12"/>
      <color theme="1" tint="0.249977111117893"/>
      <name val="Lato Bold"/>
    </font>
    <font>
      <sz val="13"/>
      <color theme="1" tint="0.249977111117893"/>
      <name val="Lato Bold"/>
    </font>
    <font>
      <sz val="24"/>
      <color theme="1" tint="0.249977111117893"/>
      <name val="Oswald regular"/>
    </font>
    <font>
      <sz val="36"/>
      <color rgb="FFB75C9E"/>
      <name val="Lato Light"/>
      <family val="2"/>
    </font>
    <font>
      <sz val="11"/>
      <color rgb="FF000000"/>
      <name val="Calibri"/>
      <family val="2"/>
    </font>
    <font>
      <sz val="11"/>
      <color rgb="FF000000"/>
      <name val="Lato Light"/>
      <family val="2"/>
    </font>
    <font>
      <b/>
      <sz val="16"/>
      <color rgb="FF000000"/>
      <name val="Lato Light"/>
      <family val="2"/>
    </font>
    <font>
      <sz val="12"/>
      <color rgb="FF000000"/>
      <name val="Lato Light"/>
      <family val="2"/>
    </font>
    <font>
      <b/>
      <sz val="14"/>
      <color rgb="FFFFFFFF"/>
      <name val="Lato Bold"/>
    </font>
    <font>
      <b/>
      <sz val="14"/>
      <color rgb="FF000000"/>
      <name val="Lato Light"/>
      <family val="2"/>
    </font>
    <font>
      <sz val="14"/>
      <color rgb="FF000000"/>
      <name val="Lato Light"/>
      <family val="2"/>
    </font>
    <font>
      <b/>
      <sz val="12"/>
      <color rgb="FFFFFFFF"/>
      <name val="Lato Bold"/>
    </font>
    <font>
      <b/>
      <sz val="20"/>
      <color rgb="FFFFFFFF"/>
      <name val="Lato Black"/>
      <family val="2"/>
    </font>
    <font>
      <b/>
      <sz val="14"/>
      <color rgb="FF000000"/>
      <name val="Lato Bold"/>
    </font>
    <font>
      <b/>
      <i/>
      <u/>
      <sz val="12"/>
      <color rgb="FF000000"/>
      <name val="Lato Bold"/>
    </font>
    <font>
      <b/>
      <sz val="18"/>
      <color rgb="FFFFFFFF"/>
      <name val="Lato Bold"/>
    </font>
    <font>
      <u/>
      <sz val="12"/>
      <color rgb="FF000000"/>
      <name val="Lato Light"/>
      <family val="2"/>
    </font>
    <font>
      <sz val="16"/>
      <color rgb="FF000000"/>
      <name val="Lato Light"/>
      <family val="2"/>
    </font>
    <font>
      <b/>
      <i/>
      <u/>
      <sz val="12"/>
      <color rgb="FF000000"/>
      <name val="Lato Light"/>
    </font>
    <font>
      <b/>
      <sz val="16"/>
      <color rgb="FFFFFFFF"/>
      <name val="Lato Black"/>
      <family val="2"/>
    </font>
    <font>
      <b/>
      <sz val="16"/>
      <color rgb="FF000000"/>
      <name val="Lato Bold"/>
    </font>
    <font>
      <sz val="12"/>
      <color rgb="FF000000"/>
      <name val="Lato Bold"/>
    </font>
    <font>
      <b/>
      <i/>
      <u/>
      <sz val="12"/>
      <color rgb="FFFFFFFF"/>
      <name val="Lato Light"/>
      <family val="2"/>
    </font>
    <font>
      <b/>
      <i/>
      <u/>
      <sz val="14"/>
      <color rgb="FFFFFFFF"/>
      <name val="Lato Light"/>
      <family val="2"/>
    </font>
    <font>
      <sz val="9"/>
      <color rgb="FF000000"/>
      <name val="Calibri"/>
      <family val="2"/>
    </font>
    <font>
      <b/>
      <sz val="22"/>
      <color rgb="FFFFFFFF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FFFFFF"/>
      <name val="Calibri"/>
      <family val="2"/>
    </font>
    <font>
      <b/>
      <sz val="10"/>
      <color rgb="FF000000"/>
      <name val="Calibri"/>
      <family val="2"/>
    </font>
    <font>
      <b/>
      <u/>
      <sz val="11"/>
      <color rgb="FF000000"/>
      <name val="Calibri"/>
      <family val="2"/>
    </font>
    <font>
      <b/>
      <i/>
      <u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Lato Bold"/>
    </font>
    <font>
      <b/>
      <sz val="11"/>
      <color rgb="FF000000"/>
      <name val="Lato Light"/>
      <family val="2"/>
    </font>
    <font>
      <b/>
      <sz val="11"/>
      <color rgb="FF000000"/>
      <name val="Lato Light"/>
    </font>
    <font>
      <b/>
      <u/>
      <sz val="11"/>
      <color rgb="FFFFFFFF"/>
      <name val="Lato Bold"/>
    </font>
    <font>
      <b/>
      <sz val="12"/>
      <color rgb="FFB75C9E"/>
      <name val="Lato Bold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75C9E"/>
        <bgColor indexed="64"/>
      </patternFill>
    </fill>
    <fill>
      <patternFill patternType="solid">
        <fgColor rgb="FFF2E2EE"/>
        <bgColor indexed="64"/>
      </patternFill>
    </fill>
    <fill>
      <patternFill patternType="solid">
        <fgColor rgb="FFF7EDF4"/>
        <bgColor indexed="64"/>
      </patternFill>
    </fill>
    <fill>
      <patternFill patternType="solid">
        <fgColor rgb="FFB75C9E"/>
        <bgColor rgb="FF000000"/>
      </patternFill>
    </fill>
    <fill>
      <patternFill patternType="solid">
        <fgColor rgb="FFF2E2E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BAECF"/>
        <bgColor rgb="FF000000"/>
      </patternFill>
    </fill>
  </fills>
  <borders count="8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B75C9E"/>
      </left>
      <right/>
      <top style="medium">
        <color rgb="FFB75C9E"/>
      </top>
      <bottom/>
      <diagonal/>
    </border>
    <border>
      <left/>
      <right style="medium">
        <color rgb="FFB75C9E"/>
      </right>
      <top style="medium">
        <color rgb="FFB75C9E"/>
      </top>
      <bottom/>
      <diagonal/>
    </border>
    <border>
      <left style="medium">
        <color rgb="FFB75C9E"/>
      </left>
      <right style="thin">
        <color rgb="FFF2E2EE"/>
      </right>
      <top style="thin">
        <color rgb="FFF2E2EE"/>
      </top>
      <bottom style="thin">
        <color rgb="FFF2E2EE"/>
      </bottom>
      <diagonal/>
    </border>
    <border>
      <left style="thin">
        <color rgb="FFF2E2EE"/>
      </left>
      <right style="medium">
        <color rgb="FFB75C9E"/>
      </right>
      <top style="thin">
        <color rgb="FFF2E2EE"/>
      </top>
      <bottom style="thin">
        <color rgb="FFF2E2EE"/>
      </bottom>
      <diagonal/>
    </border>
    <border>
      <left style="thin">
        <color rgb="FFF2E2EE"/>
      </left>
      <right style="medium">
        <color rgb="FFB75C9E"/>
      </right>
      <top style="thin">
        <color rgb="FFF2E2EE"/>
      </top>
      <bottom/>
      <diagonal/>
    </border>
    <border>
      <left style="medium">
        <color rgb="FFB75C9E"/>
      </left>
      <right style="thin">
        <color rgb="FFF2E2EE"/>
      </right>
      <top style="thin">
        <color rgb="FFF2E2EE"/>
      </top>
      <bottom/>
      <diagonal/>
    </border>
    <border>
      <left style="medium">
        <color rgb="FFB75C9E"/>
      </left>
      <right/>
      <top style="medium">
        <color rgb="FFB75C9E"/>
      </top>
      <bottom style="medium">
        <color rgb="FFB75C9E"/>
      </bottom>
      <diagonal/>
    </border>
    <border>
      <left/>
      <right style="medium">
        <color rgb="FFB75C9E"/>
      </right>
      <top style="medium">
        <color rgb="FFB75C9E"/>
      </top>
      <bottom style="medium">
        <color rgb="FFB75C9E"/>
      </bottom>
      <diagonal/>
    </border>
    <border>
      <left style="medium">
        <color rgb="FFB77CA5"/>
      </left>
      <right/>
      <top style="medium">
        <color rgb="FFB77CA5"/>
      </top>
      <bottom/>
      <diagonal/>
    </border>
    <border>
      <left/>
      <right/>
      <top style="medium">
        <color rgb="FFB77CA5"/>
      </top>
      <bottom/>
      <diagonal/>
    </border>
    <border>
      <left/>
      <right style="medium">
        <color rgb="FFB77CA5"/>
      </right>
      <top style="medium">
        <color rgb="FFB77CA5"/>
      </top>
      <bottom/>
      <diagonal/>
    </border>
    <border>
      <left style="medium">
        <color rgb="FFB77CA5"/>
      </left>
      <right/>
      <top/>
      <bottom/>
      <diagonal/>
    </border>
    <border>
      <left/>
      <right style="medium">
        <color rgb="FFB77CA5"/>
      </right>
      <top/>
      <bottom/>
      <diagonal/>
    </border>
    <border>
      <left style="medium">
        <color rgb="FFCC0099"/>
      </left>
      <right/>
      <top style="medium">
        <color rgb="FFCC0099"/>
      </top>
      <bottom/>
      <diagonal/>
    </border>
    <border>
      <left/>
      <right/>
      <top style="medium">
        <color rgb="FFCC0099"/>
      </top>
      <bottom/>
      <diagonal/>
    </border>
    <border>
      <left/>
      <right style="medium">
        <color rgb="FFCC0099"/>
      </right>
      <top style="medium">
        <color rgb="FFCC0099"/>
      </top>
      <bottom/>
      <diagonal/>
    </border>
    <border>
      <left style="medium">
        <color rgb="FFCC0099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medium">
        <color rgb="FFCC0099"/>
      </right>
      <top/>
      <bottom/>
      <diagonal/>
    </border>
    <border>
      <left style="thin">
        <color rgb="FFB75C9E"/>
      </left>
      <right style="thin">
        <color rgb="FFB75C9E"/>
      </right>
      <top style="thin">
        <color rgb="FFB75C9E"/>
      </top>
      <bottom style="thin">
        <color rgb="FFB75C9E"/>
      </bottom>
      <diagonal/>
    </border>
    <border>
      <left style="thin">
        <color rgb="FFB77CA5"/>
      </left>
      <right style="thin">
        <color rgb="FFB77CA5"/>
      </right>
      <top style="thin">
        <color rgb="FFB77CA5"/>
      </top>
      <bottom/>
      <diagonal/>
    </border>
    <border>
      <left style="thin">
        <color rgb="FFDBAECF"/>
      </left>
      <right style="thin">
        <color rgb="FFDBAECF"/>
      </right>
      <top style="thin">
        <color rgb="FFDBAECF"/>
      </top>
      <bottom style="thin">
        <color rgb="FFDBAECF"/>
      </bottom>
      <diagonal/>
    </border>
    <border>
      <left style="thin">
        <color rgb="FFB77CA5"/>
      </left>
      <right style="thin">
        <color rgb="FFB77CA5"/>
      </right>
      <top/>
      <bottom/>
      <diagonal/>
    </border>
    <border>
      <left style="thin">
        <color rgb="FFCC0099"/>
      </left>
      <right/>
      <top/>
      <bottom/>
      <diagonal/>
    </border>
    <border>
      <left style="thin">
        <color rgb="FFB77CA5"/>
      </left>
      <right style="thin">
        <color rgb="FFB77CA5"/>
      </right>
      <top/>
      <bottom style="thin">
        <color rgb="FFB77CA5"/>
      </bottom>
      <diagonal/>
    </border>
    <border>
      <left style="thin">
        <color rgb="FFB77CA5"/>
      </left>
      <right/>
      <top style="thin">
        <color rgb="FFB77CA5"/>
      </top>
      <bottom/>
      <diagonal/>
    </border>
    <border>
      <left/>
      <right style="thin">
        <color rgb="FFB77CA5"/>
      </right>
      <top style="thin">
        <color rgb="FFB77CA5"/>
      </top>
      <bottom/>
      <diagonal/>
    </border>
    <border>
      <left style="thin">
        <color rgb="FFB77CA5"/>
      </left>
      <right/>
      <top/>
      <bottom/>
      <diagonal/>
    </border>
    <border>
      <left/>
      <right style="thin">
        <color rgb="FFB77CA5"/>
      </right>
      <top/>
      <bottom/>
      <diagonal/>
    </border>
    <border>
      <left style="thin">
        <color rgb="FFB75C9E"/>
      </left>
      <right style="thin">
        <color rgb="FFB75C9E"/>
      </right>
      <top style="thin">
        <color rgb="FFB75C9E"/>
      </top>
      <bottom/>
      <diagonal/>
    </border>
    <border>
      <left style="thin">
        <color rgb="FFB75C9E"/>
      </left>
      <right style="thin">
        <color rgb="FFB75C9E"/>
      </right>
      <top/>
      <bottom/>
      <diagonal/>
    </border>
    <border>
      <left style="thin">
        <color rgb="FFB75C9E"/>
      </left>
      <right style="thin">
        <color rgb="FFB75C9E"/>
      </right>
      <top/>
      <bottom style="thin">
        <color rgb="FFB75C9E"/>
      </bottom>
      <diagonal/>
    </border>
    <border>
      <left style="thin">
        <color rgb="FFB75C9E"/>
      </left>
      <right/>
      <top style="thin">
        <color rgb="FFB75C9E"/>
      </top>
      <bottom style="thin">
        <color rgb="FFB75C9E"/>
      </bottom>
      <diagonal/>
    </border>
    <border>
      <left/>
      <right/>
      <top style="thin">
        <color rgb="FFB75C9E"/>
      </top>
      <bottom style="thin">
        <color rgb="FFB75C9E"/>
      </bottom>
      <diagonal/>
    </border>
    <border>
      <left/>
      <right style="thin">
        <color rgb="FFB75C9E"/>
      </right>
      <top style="thin">
        <color rgb="FFB75C9E"/>
      </top>
      <bottom style="thin">
        <color rgb="FFB75C9E"/>
      </bottom>
      <diagonal/>
    </border>
    <border>
      <left style="thin">
        <color rgb="FFB77CA5"/>
      </left>
      <right/>
      <top/>
      <bottom style="thin">
        <color rgb="FFB77CA5"/>
      </bottom>
      <diagonal/>
    </border>
    <border>
      <left/>
      <right style="thin">
        <color rgb="FFB77CA5"/>
      </right>
      <top/>
      <bottom style="thin">
        <color rgb="FFB77CA5"/>
      </bottom>
      <diagonal/>
    </border>
    <border>
      <left style="thin">
        <color rgb="FFB77CA5"/>
      </left>
      <right style="thin">
        <color rgb="FFB77CA5"/>
      </right>
      <top style="thin">
        <color rgb="FFB77CA5"/>
      </top>
      <bottom style="thin">
        <color rgb="FFB77CA5"/>
      </bottom>
      <diagonal/>
    </border>
    <border>
      <left style="medium">
        <color rgb="FFB77CA5"/>
      </left>
      <right/>
      <top/>
      <bottom style="medium">
        <color rgb="FFB77CA5"/>
      </bottom>
      <diagonal/>
    </border>
    <border>
      <left/>
      <right/>
      <top/>
      <bottom style="medium">
        <color rgb="FFB77CA5"/>
      </bottom>
      <diagonal/>
    </border>
    <border>
      <left/>
      <right style="medium">
        <color rgb="FFB77CA5"/>
      </right>
      <top/>
      <bottom style="medium">
        <color rgb="FFB77CA5"/>
      </bottom>
      <diagonal/>
    </border>
    <border>
      <left style="medium">
        <color rgb="FFCC0099"/>
      </left>
      <right/>
      <top/>
      <bottom style="medium">
        <color rgb="FFCC0099"/>
      </bottom>
      <diagonal/>
    </border>
    <border>
      <left/>
      <right/>
      <top/>
      <bottom style="medium">
        <color rgb="FFCC0099"/>
      </bottom>
      <diagonal/>
    </border>
    <border>
      <left/>
      <right style="medium">
        <color rgb="FFCC0099"/>
      </right>
      <top/>
      <bottom style="medium">
        <color rgb="FFCC0099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rgb="FFB75C9E"/>
      </top>
      <bottom/>
      <diagonal/>
    </border>
    <border>
      <left style="medium">
        <color rgb="FFB75C9E"/>
      </left>
      <right/>
      <top/>
      <bottom/>
      <diagonal/>
    </border>
    <border>
      <left/>
      <right style="medium">
        <color rgb="FFB75C9E"/>
      </right>
      <top/>
      <bottom/>
      <diagonal/>
    </border>
    <border>
      <left style="medium">
        <color rgb="FFB75C9E"/>
      </left>
      <right/>
      <top style="medium">
        <color rgb="FFB75C9E"/>
      </top>
      <bottom style="thin">
        <color rgb="FFF2E2EE"/>
      </bottom>
      <diagonal/>
    </border>
    <border>
      <left/>
      <right style="thin">
        <color rgb="FFF2E2EE"/>
      </right>
      <top style="medium">
        <color rgb="FFB75C9E"/>
      </top>
      <bottom style="thin">
        <color rgb="FFF2E2EE"/>
      </bottom>
      <diagonal/>
    </border>
    <border>
      <left style="thin">
        <color rgb="FFF2E2EE"/>
      </left>
      <right style="medium">
        <color rgb="FFB75C9E"/>
      </right>
      <top style="medium">
        <color rgb="FFB75C9E"/>
      </top>
      <bottom style="thin">
        <color rgb="FFF2E2EE"/>
      </bottom>
      <diagonal/>
    </border>
    <border>
      <left style="medium">
        <color rgb="FFB75C9E"/>
      </left>
      <right/>
      <top style="thin">
        <color rgb="FFF2E2EE"/>
      </top>
      <bottom style="thin">
        <color rgb="FFF2E2EE"/>
      </bottom>
      <diagonal/>
    </border>
    <border>
      <left/>
      <right/>
      <top style="thin">
        <color rgb="FFF2E2EE"/>
      </top>
      <bottom style="thin">
        <color rgb="FFF2E2EE"/>
      </bottom>
      <diagonal/>
    </border>
    <border>
      <left style="medium">
        <color rgb="FFB75C9E"/>
      </left>
      <right/>
      <top style="thin">
        <color rgb="FFF2E2EE"/>
      </top>
      <bottom style="medium">
        <color rgb="FFB75C9E"/>
      </bottom>
      <diagonal/>
    </border>
    <border>
      <left/>
      <right style="thin">
        <color rgb="FFF2E2EE"/>
      </right>
      <top style="thin">
        <color rgb="FFF2E2EE"/>
      </top>
      <bottom style="medium">
        <color rgb="FFB75C9E"/>
      </bottom>
      <diagonal/>
    </border>
    <border>
      <left style="thin">
        <color rgb="FFF2E2EE"/>
      </left>
      <right style="medium">
        <color rgb="FFB75C9E"/>
      </right>
      <top style="thin">
        <color rgb="FFF2E2EE"/>
      </top>
      <bottom style="medium">
        <color rgb="FFB75C9E"/>
      </bottom>
      <diagonal/>
    </border>
    <border>
      <left style="medium">
        <color rgb="FFB75C9E"/>
      </left>
      <right/>
      <top/>
      <bottom style="medium">
        <color rgb="FFB75C9E"/>
      </bottom>
      <diagonal/>
    </border>
    <border>
      <left/>
      <right/>
      <top/>
      <bottom style="medium">
        <color rgb="FFB75C9E"/>
      </bottom>
      <diagonal/>
    </border>
    <border>
      <left/>
      <right style="medium">
        <color rgb="FFB75C9E"/>
      </right>
      <top/>
      <bottom style="medium">
        <color rgb="FFB75C9E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0" fontId="4" fillId="0" borderId="1"/>
    <xf numFmtId="44" fontId="5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" fillId="0" borderId="1"/>
    <xf numFmtId="9" fontId="1" fillId="0" borderId="1" applyFont="0" applyFill="0" applyBorder="0" applyAlignment="0" applyProtection="0"/>
    <xf numFmtId="0" fontId="1" fillId="0" borderId="1"/>
  </cellStyleXfs>
  <cellXfs count="271">
    <xf numFmtId="0" fontId="0" fillId="0" borderId="0" xfId="0" applyFont="1" applyAlignment="1"/>
    <xf numFmtId="0" fontId="6" fillId="2" borderId="2" xfId="2" applyFont="1" applyFill="1" applyBorder="1"/>
    <xf numFmtId="0" fontId="7" fillId="2" borderId="1" xfId="2" applyFont="1" applyFill="1"/>
    <xf numFmtId="165" fontId="6" fillId="2" borderId="2" xfId="2" applyNumberFormat="1" applyFont="1" applyFill="1" applyBorder="1"/>
    <xf numFmtId="0" fontId="8" fillId="2" borderId="2" xfId="2" applyFont="1" applyFill="1" applyBorder="1"/>
    <xf numFmtId="0" fontId="8" fillId="2" borderId="2" xfId="2" applyFont="1" applyFill="1" applyBorder="1" applyAlignment="1">
      <alignment horizontal="right"/>
    </xf>
    <xf numFmtId="0" fontId="9" fillId="2" borderId="1" xfId="2" applyFont="1" applyFill="1"/>
    <xf numFmtId="0" fontId="8" fillId="2" borderId="1" xfId="2" applyFont="1" applyFill="1" applyBorder="1"/>
    <xf numFmtId="0" fontId="8" fillId="2" borderId="1" xfId="2" applyFont="1" applyFill="1" applyBorder="1" applyAlignment="1">
      <alignment horizontal="right"/>
    </xf>
    <xf numFmtId="0" fontId="8" fillId="2" borderId="1" xfId="2" applyFont="1" applyFill="1"/>
    <xf numFmtId="0" fontId="10" fillId="2" borderId="2" xfId="2" applyFont="1" applyFill="1" applyBorder="1"/>
    <xf numFmtId="0" fontId="10" fillId="2" borderId="2" xfId="2" applyFont="1" applyFill="1" applyBorder="1" applyAlignment="1">
      <alignment horizontal="right"/>
    </xf>
    <xf numFmtId="0" fontId="11" fillId="2" borderId="1" xfId="2" applyFont="1" applyFill="1"/>
    <xf numFmtId="0" fontId="10" fillId="2" borderId="1" xfId="2" applyFont="1" applyFill="1" applyBorder="1"/>
    <xf numFmtId="0" fontId="10" fillId="2" borderId="1" xfId="2" applyFont="1" applyFill="1" applyBorder="1" applyAlignment="1">
      <alignment horizontal="right"/>
    </xf>
    <xf numFmtId="0" fontId="10" fillId="2" borderId="1" xfId="2" applyFont="1" applyFill="1"/>
    <xf numFmtId="165" fontId="10" fillId="2" borderId="1" xfId="2" applyNumberFormat="1" applyFont="1" applyFill="1" applyAlignment="1">
      <alignment horizontal="right"/>
    </xf>
    <xf numFmtId="165" fontId="11" fillId="2" borderId="1" xfId="2" applyNumberFormat="1" applyFont="1" applyFill="1"/>
    <xf numFmtId="165" fontId="10" fillId="2" borderId="1" xfId="2" applyNumberFormat="1" applyFont="1" applyFill="1"/>
    <xf numFmtId="165" fontId="10" fillId="2" borderId="2" xfId="2" applyNumberFormat="1" applyFont="1" applyFill="1" applyBorder="1"/>
    <xf numFmtId="0" fontId="11" fillId="2" borderId="1" xfId="2" applyFont="1" applyFill="1" applyAlignment="1">
      <alignment horizontal="right"/>
    </xf>
    <xf numFmtId="9" fontId="11" fillId="2" borderId="1" xfId="1" applyFont="1" applyFill="1" applyBorder="1"/>
    <xf numFmtId="165" fontId="12" fillId="2" borderId="1" xfId="2" applyNumberFormat="1" applyFont="1" applyFill="1"/>
    <xf numFmtId="2" fontId="11" fillId="2" borderId="1" xfId="2" applyNumberFormat="1" applyFont="1" applyFill="1"/>
    <xf numFmtId="165" fontId="13" fillId="2" borderId="1" xfId="2" applyNumberFormat="1" applyFont="1" applyFill="1"/>
    <xf numFmtId="0" fontId="10" fillId="2" borderId="1" xfId="2" applyFont="1" applyFill="1" applyAlignment="1"/>
    <xf numFmtId="0" fontId="10" fillId="2" borderId="2" xfId="2" applyFont="1" applyFill="1" applyBorder="1" applyAlignment="1"/>
    <xf numFmtId="44" fontId="11" fillId="2" borderId="1" xfId="3" applyFont="1" applyFill="1" applyBorder="1"/>
    <xf numFmtId="165" fontId="10" fillId="2" borderId="1" xfId="2" applyNumberFormat="1" applyFont="1" applyFill="1" applyBorder="1"/>
    <xf numFmtId="9" fontId="12" fillId="3" borderId="1" xfId="1" applyFont="1" applyFill="1" applyBorder="1"/>
    <xf numFmtId="10" fontId="12" fillId="3" borderId="1" xfId="1" applyNumberFormat="1" applyFont="1" applyFill="1" applyBorder="1"/>
    <xf numFmtId="0" fontId="10" fillId="2" borderId="1" xfId="2" applyFont="1" applyFill="1" applyBorder="1" applyAlignment="1"/>
    <xf numFmtId="0" fontId="14" fillId="2" borderId="1" xfId="2" applyFont="1" applyFill="1" applyBorder="1"/>
    <xf numFmtId="165" fontId="14" fillId="2" borderId="1" xfId="2" applyNumberFormat="1" applyFont="1" applyFill="1" applyBorder="1" applyAlignment="1">
      <alignment horizontal="right"/>
    </xf>
    <xf numFmtId="0" fontId="8" fillId="2" borderId="1" xfId="2" applyFont="1" applyFill="1" applyAlignment="1"/>
    <xf numFmtId="166" fontId="9" fillId="2" borderId="1" xfId="2" applyNumberFormat="1" applyFont="1" applyFill="1"/>
    <xf numFmtId="0" fontId="15" fillId="2" borderId="1" xfId="2" applyFont="1" applyFill="1" applyAlignment="1">
      <alignment horizontal="right"/>
    </xf>
    <xf numFmtId="166" fontId="15" fillId="2" borderId="1" xfId="2" applyNumberFormat="1" applyFont="1" applyFill="1"/>
    <xf numFmtId="166" fontId="15" fillId="2" borderId="1" xfId="2" applyNumberFormat="1" applyFont="1" applyFill="1" applyAlignment="1">
      <alignment horizontal="right"/>
    </xf>
    <xf numFmtId="166" fontId="8" fillId="2" borderId="1" xfId="2" applyNumberFormat="1" applyFont="1" applyFill="1"/>
    <xf numFmtId="0" fontId="8" fillId="2" borderId="1" xfId="2" applyFont="1" applyFill="1" applyBorder="1" applyAlignment="1"/>
    <xf numFmtId="166" fontId="8" fillId="2" borderId="2" xfId="2" applyNumberFormat="1" applyFont="1" applyFill="1" applyBorder="1"/>
    <xf numFmtId="0" fontId="8" fillId="2" borderId="2" xfId="2" applyFont="1" applyFill="1" applyBorder="1" applyAlignment="1">
      <alignment horizontal="left"/>
    </xf>
    <xf numFmtId="166" fontId="9" fillId="2" borderId="1" xfId="2" applyNumberFormat="1" applyFont="1" applyFill="1" applyAlignment="1">
      <alignment horizontal="right"/>
    </xf>
    <xf numFmtId="0" fontId="17" fillId="2" borderId="1" xfId="2" applyFont="1" applyFill="1"/>
    <xf numFmtId="0" fontId="18" fillId="2" borderId="1" xfId="2" applyFont="1" applyFill="1"/>
    <xf numFmtId="165" fontId="17" fillId="2" borderId="1" xfId="2" applyNumberFormat="1" applyFont="1" applyFill="1"/>
    <xf numFmtId="0" fontId="6" fillId="0" borderId="2" xfId="0" applyFont="1" applyBorder="1" applyAlignment="1"/>
    <xf numFmtId="0" fontId="7" fillId="0" borderId="0" xfId="0" applyFont="1" applyAlignment="1"/>
    <xf numFmtId="1" fontId="7" fillId="0" borderId="0" xfId="0" applyNumberFormat="1" applyFont="1" applyAlignment="1"/>
    <xf numFmtId="0" fontId="6" fillId="2" borderId="2" xfId="2" applyFont="1" applyFill="1" applyBorder="1" applyAlignment="1"/>
    <xf numFmtId="0" fontId="7" fillId="0" borderId="2" xfId="0" applyFont="1" applyBorder="1" applyAlignment="1"/>
    <xf numFmtId="44" fontId="6" fillId="0" borderId="2" xfId="3" applyFont="1" applyBorder="1" applyAlignment="1"/>
    <xf numFmtId="44" fontId="7" fillId="0" borderId="0" xfId="3" applyFont="1" applyAlignment="1"/>
    <xf numFmtId="9" fontId="7" fillId="0" borderId="0" xfId="1" applyFont="1" applyAlignment="1"/>
    <xf numFmtId="44" fontId="6" fillId="0" borderId="2" xfId="0" applyNumberFormat="1" applyFont="1" applyBorder="1" applyAlignment="1"/>
    <xf numFmtId="44" fontId="11" fillId="2" borderId="1" xfId="2" applyNumberFormat="1" applyFont="1" applyFill="1"/>
    <xf numFmtId="10" fontId="21" fillId="0" borderId="0" xfId="1" applyNumberFormat="1" applyFont="1" applyAlignment="1"/>
    <xf numFmtId="1" fontId="19" fillId="0" borderId="0" xfId="0" applyNumberFormat="1" applyFont="1" applyAlignment="1"/>
    <xf numFmtId="44" fontId="19" fillId="0" borderId="0" xfId="3" applyFont="1" applyAlignment="1"/>
    <xf numFmtId="0" fontId="7" fillId="0" borderId="5" xfId="0" applyFont="1" applyBorder="1" applyAlignment="1"/>
    <xf numFmtId="0" fontId="7" fillId="0" borderId="1" xfId="0" applyFont="1" applyBorder="1" applyAlignment="1"/>
    <xf numFmtId="0" fontId="7" fillId="0" borderId="6" xfId="0" applyFont="1" applyBorder="1" applyAlignment="1"/>
    <xf numFmtId="0" fontId="25" fillId="0" borderId="7" xfId="0" applyFont="1" applyBorder="1" applyAlignment="1">
      <alignment vertical="center"/>
    </xf>
    <xf numFmtId="0" fontId="25" fillId="0" borderId="8" xfId="0" applyFont="1" applyBorder="1" applyAlignment="1">
      <alignment vertical="center"/>
    </xf>
    <xf numFmtId="0" fontId="11" fillId="2" borderId="1" xfId="2" applyFont="1" applyFill="1" applyAlignment="1">
      <alignment horizontal="center"/>
    </xf>
    <xf numFmtId="166" fontId="12" fillId="3" borderId="1" xfId="3" applyNumberFormat="1" applyFont="1" applyFill="1" applyBorder="1" applyAlignment="1">
      <alignment horizontal="center"/>
    </xf>
    <xf numFmtId="0" fontId="11" fillId="2" borderId="1" xfId="2" applyFont="1" applyFill="1" applyBorder="1" applyAlignment="1"/>
    <xf numFmtId="0" fontId="11" fillId="2" borderId="1" xfId="2" applyFont="1" applyFill="1" applyBorder="1"/>
    <xf numFmtId="0" fontId="11" fillId="2" borderId="1" xfId="2" applyFont="1" applyFill="1" applyBorder="1" applyAlignment="1">
      <alignment horizontal="right"/>
    </xf>
    <xf numFmtId="165" fontId="11" fillId="2" borderId="1" xfId="2" applyNumberFormat="1" applyFont="1" applyFill="1" applyBorder="1"/>
    <xf numFmtId="0" fontId="12" fillId="3" borderId="1" xfId="2" applyFont="1" applyFill="1" applyBorder="1"/>
    <xf numFmtId="0" fontId="10" fillId="4" borderId="2" xfId="2" applyFont="1" applyFill="1" applyBorder="1" applyAlignment="1">
      <alignment horizontal="right"/>
    </xf>
    <xf numFmtId="0" fontId="10" fillId="5" borderId="2" xfId="2" applyFont="1" applyFill="1" applyBorder="1" applyAlignment="1">
      <alignment horizontal="right"/>
    </xf>
    <xf numFmtId="0" fontId="10" fillId="6" borderId="2" xfId="2" applyFont="1" applyFill="1" applyBorder="1" applyAlignment="1">
      <alignment horizontal="right"/>
    </xf>
    <xf numFmtId="9" fontId="12" fillId="6" borderId="1" xfId="1" applyFont="1" applyFill="1" applyBorder="1"/>
    <xf numFmtId="9" fontId="12" fillId="4" borderId="1" xfId="1" applyFont="1" applyFill="1" applyBorder="1"/>
    <xf numFmtId="9" fontId="12" fillId="5" borderId="1" xfId="1" applyFont="1" applyFill="1" applyBorder="1"/>
    <xf numFmtId="165" fontId="12" fillId="4" borderId="1" xfId="1" applyNumberFormat="1" applyFont="1" applyFill="1" applyBorder="1"/>
    <xf numFmtId="165" fontId="12" fillId="5" borderId="1" xfId="1" applyNumberFormat="1" applyFont="1" applyFill="1" applyBorder="1"/>
    <xf numFmtId="165" fontId="12" fillId="6" borderId="1" xfId="1" applyNumberFormat="1" applyFont="1" applyFill="1" applyBorder="1"/>
    <xf numFmtId="9" fontId="11" fillId="2" borderId="1" xfId="2" applyNumberFormat="1" applyFont="1" applyFill="1" applyBorder="1" applyAlignment="1">
      <alignment horizontal="right"/>
    </xf>
    <xf numFmtId="165" fontId="11" fillId="2" borderId="1" xfId="2" applyNumberFormat="1" applyFont="1" applyFill="1" applyBorder="1" applyAlignment="1">
      <alignment horizontal="right"/>
    </xf>
    <xf numFmtId="165" fontId="7" fillId="0" borderId="0" xfId="0" applyNumberFormat="1" applyFont="1" applyAlignment="1"/>
    <xf numFmtId="10" fontId="7" fillId="3" borderId="0" xfId="1" applyNumberFormat="1" applyFont="1" applyFill="1" applyAlignment="1"/>
    <xf numFmtId="165" fontId="6" fillId="0" borderId="2" xfId="0" applyNumberFormat="1" applyFont="1" applyBorder="1" applyAlignment="1"/>
    <xf numFmtId="9" fontId="27" fillId="3" borderId="0" xfId="0" applyNumberFormat="1" applyFont="1" applyFill="1" applyAlignment="1"/>
    <xf numFmtId="44" fontId="7" fillId="0" borderId="0" xfId="0" applyNumberFormat="1" applyFont="1" applyAlignment="1"/>
    <xf numFmtId="44" fontId="20" fillId="3" borderId="0" xfId="3" applyFont="1" applyFill="1" applyAlignment="1"/>
    <xf numFmtId="0" fontId="7" fillId="3" borderId="0" xfId="0" applyFont="1" applyFill="1" applyAlignment="1"/>
    <xf numFmtId="9" fontId="7" fillId="3" borderId="0" xfId="1" applyFont="1" applyFill="1" applyAlignment="1"/>
    <xf numFmtId="165" fontId="7" fillId="3" borderId="0" xfId="0" applyNumberFormat="1" applyFont="1" applyFill="1" applyAlignment="1"/>
    <xf numFmtId="165" fontId="12" fillId="3" borderId="1" xfId="2" applyNumberFormat="1" applyFont="1" applyFill="1"/>
    <xf numFmtId="166" fontId="16" fillId="3" borderId="1" xfId="2" applyNumberFormat="1" applyFont="1" applyFill="1"/>
    <xf numFmtId="44" fontId="12" fillId="3" borderId="1" xfId="2" applyNumberFormat="1" applyFont="1" applyFill="1"/>
    <xf numFmtId="0" fontId="28" fillId="0" borderId="1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7" borderId="16" xfId="5" applyFont="1" applyFill="1" applyBorder="1" applyAlignment="1">
      <alignment horizontal="center" vertical="center" wrapText="1"/>
    </xf>
    <xf numFmtId="0" fontId="31" fillId="7" borderId="17" xfId="5" applyFont="1" applyFill="1" applyBorder="1" applyAlignment="1">
      <alignment horizontal="center" vertical="center" wrapText="1"/>
    </xf>
    <xf numFmtId="0" fontId="32" fillId="0" borderId="18" xfId="0" applyFont="1" applyBorder="1" applyAlignment="1">
      <alignment vertical="center" wrapText="1"/>
    </xf>
    <xf numFmtId="164" fontId="29" fillId="0" borderId="19" xfId="0" applyNumberFormat="1" applyFont="1" applyBorder="1" applyAlignment="1">
      <alignment vertical="center"/>
    </xf>
    <xf numFmtId="0" fontId="32" fillId="9" borderId="18" xfId="0" applyFont="1" applyFill="1" applyBorder="1" applyAlignment="1">
      <alignment vertical="center" wrapText="1"/>
    </xf>
    <xf numFmtId="164" fontId="29" fillId="9" borderId="19" xfId="0" applyNumberFormat="1" applyFont="1" applyFill="1" applyBorder="1" applyAlignment="1">
      <alignment vertical="center"/>
    </xf>
    <xf numFmtId="164" fontId="29" fillId="0" borderId="20" xfId="0" applyNumberFormat="1" applyFont="1" applyBorder="1" applyAlignment="1">
      <alignment vertical="center"/>
    </xf>
    <xf numFmtId="0" fontId="32" fillId="0" borderId="21" xfId="0" applyFont="1" applyBorder="1" applyAlignment="1">
      <alignment vertical="center" wrapText="1"/>
    </xf>
    <xf numFmtId="0" fontId="31" fillId="7" borderId="22" xfId="5" applyFont="1" applyFill="1" applyBorder="1" applyAlignment="1">
      <alignment horizontal="left" vertical="center" wrapText="1"/>
    </xf>
    <xf numFmtId="164" fontId="33" fillId="8" borderId="23" xfId="0" applyNumberFormat="1" applyFont="1" applyFill="1" applyBorder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/>
    <xf numFmtId="0" fontId="38" fillId="0" borderId="1" xfId="5" applyFont="1" applyAlignment="1">
      <alignment vertical="center"/>
    </xf>
    <xf numFmtId="0" fontId="39" fillId="0" borderId="1" xfId="5" applyFont="1" applyAlignment="1">
      <alignment horizontal="center" vertical="center"/>
    </xf>
    <xf numFmtId="0" fontId="40" fillId="0" borderId="1" xfId="5" applyFont="1" applyAlignment="1">
      <alignment vertical="center"/>
    </xf>
    <xf numFmtId="0" fontId="40" fillId="0" borderId="1" xfId="5" applyFont="1" applyAlignment="1">
      <alignment horizontal="left" vertical="center"/>
    </xf>
    <xf numFmtId="0" fontId="40" fillId="0" borderId="1" xfId="5" applyFont="1" applyAlignment="1">
      <alignment horizontal="center" vertical="center"/>
    </xf>
    <xf numFmtId="0" fontId="38" fillId="0" borderId="1" xfId="5" applyFont="1" applyAlignment="1">
      <alignment horizontal="center" vertical="center"/>
    </xf>
    <xf numFmtId="0" fontId="38" fillId="0" borderId="24" xfId="5" applyFont="1" applyBorder="1" applyAlignment="1">
      <alignment vertical="center"/>
    </xf>
    <xf numFmtId="0" fontId="39" fillId="0" borderId="25" xfId="5" applyFont="1" applyBorder="1" applyAlignment="1">
      <alignment horizontal="center" vertical="center"/>
    </xf>
    <xf numFmtId="0" fontId="40" fillId="0" borderId="25" xfId="5" applyFont="1" applyBorder="1" applyAlignment="1">
      <alignment vertical="center"/>
    </xf>
    <xf numFmtId="0" fontId="40" fillId="0" borderId="25" xfId="5" applyFont="1" applyBorder="1" applyAlignment="1">
      <alignment horizontal="left" vertical="center"/>
    </xf>
    <xf numFmtId="0" fontId="40" fillId="0" borderId="25" xfId="5" applyFont="1" applyBorder="1" applyAlignment="1">
      <alignment horizontal="center" vertical="center"/>
    </xf>
    <xf numFmtId="0" fontId="38" fillId="0" borderId="26" xfId="5" applyFont="1" applyBorder="1" applyAlignment="1">
      <alignment vertical="center"/>
    </xf>
    <xf numFmtId="0" fontId="38" fillId="0" borderId="27" xfId="5" applyFont="1" applyBorder="1" applyAlignment="1">
      <alignment vertical="center"/>
    </xf>
    <xf numFmtId="0" fontId="38" fillId="0" borderId="28" xfId="5" applyFont="1" applyBorder="1" applyAlignment="1">
      <alignment vertical="center"/>
    </xf>
    <xf numFmtId="0" fontId="42" fillId="0" borderId="1" xfId="5" applyFont="1" applyAlignment="1">
      <alignment horizontal="center" vertical="center"/>
    </xf>
    <xf numFmtId="0" fontId="43" fillId="0" borderId="1" xfId="5" applyFont="1" applyAlignment="1">
      <alignment vertical="center"/>
    </xf>
    <xf numFmtId="0" fontId="43" fillId="0" borderId="1" xfId="5" applyFont="1" applyAlignment="1">
      <alignment horizontal="left" vertical="center"/>
    </xf>
    <xf numFmtId="0" fontId="43" fillId="0" borderId="1" xfId="5" applyFont="1" applyAlignment="1">
      <alignment horizontal="center" vertical="center"/>
    </xf>
    <xf numFmtId="0" fontId="38" fillId="0" borderId="29" xfId="5" applyFont="1" applyBorder="1" applyAlignment="1">
      <alignment vertical="center"/>
    </xf>
    <xf numFmtId="0" fontId="38" fillId="0" borderId="30" xfId="5" applyFont="1" applyBorder="1" applyAlignment="1">
      <alignment horizontal="center" vertical="center"/>
    </xf>
    <xf numFmtId="0" fontId="38" fillId="0" borderId="31" xfId="5" applyFont="1" applyBorder="1" applyAlignment="1">
      <alignment vertical="center"/>
    </xf>
    <xf numFmtId="0" fontId="42" fillId="0" borderId="1" xfId="5" applyFont="1" applyAlignment="1">
      <alignment vertical="center" wrapText="1"/>
    </xf>
    <xf numFmtId="0" fontId="44" fillId="10" borderId="1" xfId="5" applyFont="1" applyFill="1" applyAlignment="1">
      <alignment horizontal="center" vertical="center" wrapText="1"/>
    </xf>
    <xf numFmtId="0" fontId="38" fillId="0" borderId="28" xfId="5" applyFont="1" applyBorder="1" applyAlignment="1">
      <alignment vertical="center" wrapText="1"/>
    </xf>
    <xf numFmtId="0" fontId="38" fillId="0" borderId="1" xfId="5" applyFont="1" applyAlignment="1">
      <alignment vertical="center" wrapText="1"/>
    </xf>
    <xf numFmtId="0" fontId="38" fillId="0" borderId="32" xfId="5" applyFont="1" applyBorder="1" applyAlignment="1">
      <alignment vertical="center" wrapText="1"/>
    </xf>
    <xf numFmtId="0" fontId="44" fillId="10" borderId="33" xfId="5" applyFont="1" applyFill="1" applyBorder="1" applyAlignment="1">
      <alignment horizontal="center" vertical="center" wrapText="1"/>
    </xf>
    <xf numFmtId="0" fontId="44" fillId="10" borderId="33" xfId="5" applyFont="1" applyFill="1" applyBorder="1" applyAlignment="1">
      <alignment horizontal="center" vertical="center"/>
    </xf>
    <xf numFmtId="0" fontId="38" fillId="0" borderId="34" xfId="5" applyFont="1" applyBorder="1" applyAlignment="1">
      <alignment vertical="center"/>
    </xf>
    <xf numFmtId="0" fontId="38" fillId="0" borderId="32" xfId="5" applyFont="1" applyBorder="1" applyAlignment="1">
      <alignment vertical="center"/>
    </xf>
    <xf numFmtId="0" fontId="40" fillId="0" borderId="37" xfId="5" applyFont="1" applyBorder="1" applyAlignment="1">
      <alignment horizontal="center" vertical="center"/>
    </xf>
    <xf numFmtId="0" fontId="49" fillId="0" borderId="1" xfId="5" applyFont="1" applyAlignment="1">
      <alignment horizontal="center" vertical="center"/>
    </xf>
    <xf numFmtId="9" fontId="50" fillId="0" borderId="1" xfId="5" applyNumberFormat="1" applyFont="1" applyAlignment="1">
      <alignment horizontal="center" vertical="center" wrapText="1"/>
    </xf>
    <xf numFmtId="9" fontId="50" fillId="0" borderId="1" xfId="5" applyNumberFormat="1" applyFont="1" applyAlignment="1">
      <alignment horizontal="left" vertical="center" wrapText="1"/>
    </xf>
    <xf numFmtId="9" fontId="40" fillId="0" borderId="1" xfId="5" applyNumberFormat="1" applyFont="1" applyAlignment="1">
      <alignment horizontal="left" vertical="center" wrapText="1"/>
    </xf>
    <xf numFmtId="9" fontId="38" fillId="0" borderId="1" xfId="5" applyNumberFormat="1" applyFont="1" applyAlignment="1">
      <alignment horizontal="left" vertical="center" wrapText="1"/>
    </xf>
    <xf numFmtId="0" fontId="51" fillId="0" borderId="1" xfId="5" applyFont="1" applyAlignment="1">
      <alignment horizontal="center" vertical="center"/>
    </xf>
    <xf numFmtId="0" fontId="40" fillId="0" borderId="35" xfId="5" applyFont="1" applyBorder="1" applyAlignment="1">
      <alignment vertical="center" wrapText="1"/>
    </xf>
    <xf numFmtId="0" fontId="52" fillId="12" borderId="1" xfId="5" applyFont="1" applyFill="1" applyAlignment="1">
      <alignment horizontal="center" vertical="center" wrapText="1"/>
    </xf>
    <xf numFmtId="0" fontId="53" fillId="12" borderId="1" xfId="5" applyFont="1" applyFill="1" applyAlignment="1">
      <alignment horizontal="center" vertical="center" wrapText="1"/>
    </xf>
    <xf numFmtId="0" fontId="50" fillId="0" borderId="1" xfId="5" applyFont="1" applyAlignment="1">
      <alignment horizontal="center" vertical="center"/>
    </xf>
    <xf numFmtId="0" fontId="50" fillId="0" borderId="1" xfId="5" applyFont="1" applyAlignment="1">
      <alignment vertical="center"/>
    </xf>
    <xf numFmtId="0" fontId="40" fillId="0" borderId="53" xfId="5" applyFont="1" applyBorder="1" applyAlignment="1">
      <alignment horizontal="center" vertical="center"/>
    </xf>
    <xf numFmtId="0" fontId="38" fillId="0" borderId="54" xfId="5" applyFont="1" applyBorder="1" applyAlignment="1">
      <alignment vertical="center"/>
    </xf>
    <xf numFmtId="0" fontId="39" fillId="0" borderId="55" xfId="5" applyFont="1" applyBorder="1" applyAlignment="1">
      <alignment horizontal="center" vertical="center"/>
    </xf>
    <xf numFmtId="0" fontId="40" fillId="0" borderId="55" xfId="5" applyFont="1" applyBorder="1" applyAlignment="1">
      <alignment vertical="center"/>
    </xf>
    <xf numFmtId="0" fontId="40" fillId="0" borderId="55" xfId="5" applyFont="1" applyBorder="1" applyAlignment="1">
      <alignment horizontal="left" vertical="center"/>
    </xf>
    <xf numFmtId="0" fontId="40" fillId="0" borderId="55" xfId="5" applyFont="1" applyBorder="1" applyAlignment="1">
      <alignment horizontal="center" vertical="center"/>
    </xf>
    <xf numFmtId="0" fontId="38" fillId="0" borderId="56" xfId="5" applyFont="1" applyBorder="1" applyAlignment="1">
      <alignment vertical="center"/>
    </xf>
    <xf numFmtId="0" fontId="38" fillId="0" borderId="57" xfId="5" applyFont="1" applyBorder="1" applyAlignment="1">
      <alignment vertical="center"/>
    </xf>
    <xf numFmtId="0" fontId="38" fillId="0" borderId="58" xfId="5" applyFont="1" applyBorder="1" applyAlignment="1">
      <alignment horizontal="center" vertical="center"/>
    </xf>
    <xf numFmtId="0" fontId="38" fillId="0" borderId="59" xfId="5" applyFont="1" applyBorder="1" applyAlignment="1">
      <alignment vertical="center"/>
    </xf>
    <xf numFmtId="0" fontId="55" fillId="10" borderId="1" xfId="5" applyFont="1" applyFill="1" applyAlignment="1">
      <alignment horizontal="left" vertical="center"/>
    </xf>
    <xf numFmtId="0" fontId="55" fillId="10" borderId="1" xfId="5" applyFont="1" applyFill="1" applyAlignment="1">
      <alignment horizontal="center" vertical="center"/>
    </xf>
    <xf numFmtId="0" fontId="56" fillId="10" borderId="1" xfId="5" applyFont="1" applyFill="1" applyAlignment="1">
      <alignment horizontal="center" vertical="center"/>
    </xf>
    <xf numFmtId="9" fontId="56" fillId="10" borderId="1" xfId="5" applyNumberFormat="1" applyFont="1" applyFill="1" applyAlignment="1">
      <alignment horizontal="center" vertical="center"/>
    </xf>
    <xf numFmtId="0" fontId="37" fillId="0" borderId="1" xfId="7" applyFont="1"/>
    <xf numFmtId="0" fontId="57" fillId="0" borderId="1" xfId="7" applyFont="1"/>
    <xf numFmtId="0" fontId="37" fillId="0" borderId="3" xfId="7" applyFont="1" applyBorder="1"/>
    <xf numFmtId="0" fontId="37" fillId="0" borderId="60" xfId="7" applyFont="1" applyBorder="1"/>
    <xf numFmtId="0" fontId="57" fillId="0" borderId="60" xfId="7" applyFont="1" applyBorder="1"/>
    <xf numFmtId="0" fontId="37" fillId="0" borderId="4" xfId="7" applyFont="1" applyBorder="1"/>
    <xf numFmtId="0" fontId="37" fillId="0" borderId="5" xfId="7" applyFont="1" applyBorder="1"/>
    <xf numFmtId="0" fontId="37" fillId="0" borderId="6" xfId="7" applyFont="1" applyBorder="1"/>
    <xf numFmtId="0" fontId="37" fillId="0" borderId="5" xfId="7" applyFont="1" applyBorder="1" applyAlignment="1">
      <alignment horizontal="center" vertical="center" wrapText="1"/>
    </xf>
    <xf numFmtId="0" fontId="37" fillId="0" borderId="1" xfId="7" applyFont="1" applyAlignment="1">
      <alignment horizontal="center" vertical="center" wrapText="1"/>
    </xf>
    <xf numFmtId="0" fontId="61" fillId="11" borderId="61" xfId="7" applyFont="1" applyFill="1" applyBorder="1" applyAlignment="1">
      <alignment horizontal="center" vertical="center" wrapText="1"/>
    </xf>
    <xf numFmtId="0" fontId="61" fillId="11" borderId="62" xfId="7" applyFont="1" applyFill="1" applyBorder="1" applyAlignment="1">
      <alignment horizontal="center" vertical="center" wrapText="1"/>
    </xf>
    <xf numFmtId="0" fontId="60" fillId="11" borderId="63" xfId="7" applyFont="1" applyFill="1" applyBorder="1" applyAlignment="1">
      <alignment horizontal="center" vertical="center" wrapText="1"/>
    </xf>
    <xf numFmtId="0" fontId="60" fillId="0" borderId="1" xfId="7" applyFont="1" applyAlignment="1">
      <alignment horizontal="center" vertical="center" wrapText="1"/>
    </xf>
    <xf numFmtId="0" fontId="37" fillId="0" borderId="6" xfId="7" applyFont="1" applyBorder="1" applyAlignment="1">
      <alignment horizontal="center" vertical="center" wrapText="1"/>
    </xf>
    <xf numFmtId="0" fontId="62" fillId="10" borderId="13" xfId="7" applyFont="1" applyFill="1" applyBorder="1" applyAlignment="1">
      <alignment horizontal="center" vertical="center" wrapText="1"/>
    </xf>
    <xf numFmtId="0" fontId="62" fillId="10" borderId="14" xfId="7" applyFont="1" applyFill="1" applyBorder="1" applyAlignment="1">
      <alignment horizontal="center" vertical="center" wrapText="1"/>
    </xf>
    <xf numFmtId="0" fontId="63" fillId="0" borderId="64" xfId="7" applyFont="1" applyBorder="1" applyAlignment="1">
      <alignment horizontal="center" vertical="center" wrapText="1"/>
    </xf>
    <xf numFmtId="0" fontId="63" fillId="0" borderId="65" xfId="7" applyFont="1" applyBorder="1" applyAlignment="1">
      <alignment horizontal="center" vertical="center" wrapText="1"/>
    </xf>
    <xf numFmtId="0" fontId="61" fillId="0" borderId="1" xfId="7" applyFont="1"/>
    <xf numFmtId="0" fontId="64" fillId="0" borderId="66" xfId="7" applyFont="1" applyBorder="1" applyAlignment="1">
      <alignment horizontal="center" vertical="center" wrapText="1"/>
    </xf>
    <xf numFmtId="0" fontId="65" fillId="0" borderId="1" xfId="7" applyFont="1" applyAlignment="1">
      <alignment horizontal="center" vertical="center" wrapText="1"/>
    </xf>
    <xf numFmtId="0" fontId="66" fillId="0" borderId="1" xfId="7" applyFont="1" applyAlignment="1">
      <alignment horizontal="center" vertical="center" wrapText="1"/>
    </xf>
    <xf numFmtId="0" fontId="37" fillId="0" borderId="67" xfId="7" applyFont="1" applyBorder="1" applyAlignment="1">
      <alignment horizontal="center" vertical="center"/>
    </xf>
    <xf numFmtId="0" fontId="66" fillId="0" borderId="67" xfId="7" applyFont="1" applyBorder="1" applyAlignment="1">
      <alignment horizontal="center" vertical="center"/>
    </xf>
    <xf numFmtId="0" fontId="66" fillId="0" borderId="68" xfId="7" applyFont="1" applyBorder="1" applyAlignment="1">
      <alignment horizontal="center" vertical="center"/>
    </xf>
    <xf numFmtId="0" fontId="37" fillId="0" borderId="69" xfId="7" applyFont="1" applyBorder="1" applyAlignment="1">
      <alignment horizontal="center" vertical="center"/>
    </xf>
    <xf numFmtId="0" fontId="37" fillId="0" borderId="7" xfId="7" applyFont="1" applyBorder="1"/>
    <xf numFmtId="0" fontId="37" fillId="0" borderId="8" xfId="7" applyFont="1" applyBorder="1"/>
    <xf numFmtId="0" fontId="57" fillId="0" borderId="8" xfId="7" applyFont="1" applyBorder="1"/>
    <xf numFmtId="0" fontId="37" fillId="0" borderId="9" xfId="7" applyFont="1" applyBorder="1"/>
    <xf numFmtId="0" fontId="38" fillId="0" borderId="1" xfId="7" applyFont="1"/>
    <xf numFmtId="0" fontId="38" fillId="0" borderId="16" xfId="7" applyFont="1" applyBorder="1"/>
    <xf numFmtId="0" fontId="38" fillId="0" borderId="70" xfId="7" applyFont="1" applyBorder="1"/>
    <xf numFmtId="0" fontId="38" fillId="0" borderId="17" xfId="7" applyFont="1" applyBorder="1"/>
    <xf numFmtId="0" fontId="38" fillId="0" borderId="71" xfId="7" applyFont="1" applyBorder="1"/>
    <xf numFmtId="0" fontId="38" fillId="0" borderId="72" xfId="7" applyFont="1" applyBorder="1"/>
    <xf numFmtId="0" fontId="67" fillId="13" borderId="75" xfId="7" applyFont="1" applyFill="1" applyBorder="1" applyAlignment="1">
      <alignment horizontal="center" vertical="center"/>
    </xf>
    <xf numFmtId="0" fontId="68" fillId="0" borderId="76" xfId="7" applyFont="1" applyBorder="1"/>
    <xf numFmtId="0" fontId="68" fillId="0" borderId="77" xfId="7" applyFont="1" applyBorder="1" applyAlignment="1">
      <alignment horizontal="left"/>
    </xf>
    <xf numFmtId="0" fontId="69" fillId="0" borderId="19" xfId="7" applyFont="1" applyBorder="1" applyAlignment="1">
      <alignment horizontal="center" vertical="center"/>
    </xf>
    <xf numFmtId="0" fontId="70" fillId="10" borderId="80" xfId="7" applyFont="1" applyFill="1" applyBorder="1" applyAlignment="1">
      <alignment horizontal="center" vertical="center"/>
    </xf>
    <xf numFmtId="0" fontId="68" fillId="13" borderId="22" xfId="7" applyFont="1" applyFill="1" applyBorder="1" applyAlignment="1">
      <alignment vertical="center"/>
    </xf>
    <xf numFmtId="0" fontId="71" fillId="0" borderId="23" xfId="7" applyFont="1" applyBorder="1" applyAlignment="1">
      <alignment horizontal="center" vertical="center"/>
    </xf>
    <xf numFmtId="0" fontId="38" fillId="0" borderId="81" xfId="7" applyFont="1" applyBorder="1"/>
    <xf numFmtId="0" fontId="38" fillId="0" borderId="82" xfId="7" applyFont="1" applyBorder="1"/>
    <xf numFmtId="0" fontId="38" fillId="0" borderId="83" xfId="7" applyFont="1" applyBorder="1"/>
    <xf numFmtId="0" fontId="41" fillId="10" borderId="1" xfId="5" applyFont="1" applyFill="1" applyAlignment="1">
      <alignment horizontal="center" vertical="center" wrapText="1"/>
    </xf>
    <xf numFmtId="0" fontId="44" fillId="10" borderId="1" xfId="5" applyFont="1" applyFill="1" applyAlignment="1">
      <alignment horizontal="center" vertical="center" wrapText="1"/>
    </xf>
    <xf numFmtId="0" fontId="45" fillId="10" borderId="35" xfId="5" applyFont="1" applyFill="1" applyBorder="1" applyAlignment="1">
      <alignment horizontal="center" vertical="center" wrapText="1"/>
    </xf>
    <xf numFmtId="0" fontId="46" fillId="11" borderId="35" xfId="5" applyFont="1" applyFill="1" applyBorder="1" applyAlignment="1">
      <alignment horizontal="center" vertical="center" wrapText="1"/>
    </xf>
    <xf numFmtId="0" fontId="47" fillId="0" borderId="1" xfId="5" applyFont="1" applyAlignment="1">
      <alignment horizontal="left" vertical="center" wrapText="1"/>
    </xf>
    <xf numFmtId="9" fontId="40" fillId="0" borderId="35" xfId="5" applyNumberFormat="1" applyFont="1" applyBorder="1" applyAlignment="1">
      <alignment horizontal="left" vertical="center" wrapText="1"/>
    </xf>
    <xf numFmtId="9" fontId="42" fillId="11" borderId="36" xfId="6" applyFont="1" applyFill="1" applyBorder="1" applyAlignment="1">
      <alignment horizontal="center" vertical="center" wrapText="1"/>
    </xf>
    <xf numFmtId="9" fontId="42" fillId="11" borderId="38" xfId="6" applyFont="1" applyFill="1" applyBorder="1" applyAlignment="1">
      <alignment horizontal="center" vertical="center" wrapText="1"/>
    </xf>
    <xf numFmtId="9" fontId="42" fillId="11" borderId="40" xfId="6" applyFont="1" applyFill="1" applyBorder="1" applyAlignment="1">
      <alignment horizontal="center" vertical="center" wrapText="1"/>
    </xf>
    <xf numFmtId="0" fontId="40" fillId="0" borderId="35" xfId="5" applyFont="1" applyBorder="1" applyAlignment="1">
      <alignment horizontal="left" vertical="center" wrapText="1"/>
    </xf>
    <xf numFmtId="0" fontId="47" fillId="0" borderId="39" xfId="5" applyFont="1" applyBorder="1" applyAlignment="1">
      <alignment horizontal="left" vertical="center" wrapText="1"/>
    </xf>
    <xf numFmtId="0" fontId="40" fillId="0" borderId="35" xfId="5" applyFont="1" applyBorder="1" applyAlignment="1">
      <alignment horizontal="left" vertical="center"/>
    </xf>
    <xf numFmtId="0" fontId="40" fillId="0" borderId="45" xfId="5" applyFont="1" applyBorder="1" applyAlignment="1">
      <alignment horizontal="center" vertical="center" wrapText="1"/>
    </xf>
    <xf numFmtId="0" fontId="40" fillId="0" borderId="46" xfId="5" applyFont="1" applyBorder="1" applyAlignment="1">
      <alignment horizontal="center" vertical="center" wrapText="1"/>
    </xf>
    <xf numFmtId="0" fontId="40" fillId="0" borderId="47" xfId="5" applyFont="1" applyBorder="1" applyAlignment="1">
      <alignment horizontal="center" vertical="center" wrapText="1"/>
    </xf>
    <xf numFmtId="0" fontId="45" fillId="10" borderId="41" xfId="5" applyFont="1" applyFill="1" applyBorder="1" applyAlignment="1">
      <alignment horizontal="center" vertical="center" wrapText="1"/>
    </xf>
    <xf numFmtId="0" fontId="45" fillId="10" borderId="43" xfId="5" applyFont="1" applyFill="1" applyBorder="1" applyAlignment="1">
      <alignment horizontal="center" vertical="center" wrapText="1"/>
    </xf>
    <xf numFmtId="0" fontId="45" fillId="10" borderId="51" xfId="5" applyFont="1" applyFill="1" applyBorder="1" applyAlignment="1">
      <alignment horizontal="center" vertical="center" wrapText="1"/>
    </xf>
    <xf numFmtId="0" fontId="46" fillId="11" borderId="42" xfId="5" applyFont="1" applyFill="1" applyBorder="1" applyAlignment="1">
      <alignment horizontal="center" vertical="center" wrapText="1"/>
    </xf>
    <xf numFmtId="0" fontId="46" fillId="11" borderId="44" xfId="5" applyFont="1" applyFill="1" applyBorder="1" applyAlignment="1">
      <alignment horizontal="center" vertical="center" wrapText="1"/>
    </xf>
    <xf numFmtId="0" fontId="46" fillId="11" borderId="52" xfId="5" applyFont="1" applyFill="1" applyBorder="1" applyAlignment="1">
      <alignment horizontal="center" vertical="center" wrapText="1"/>
    </xf>
    <xf numFmtId="0" fontId="48" fillId="10" borderId="36" xfId="5" applyFont="1" applyFill="1" applyBorder="1" applyAlignment="1">
      <alignment horizontal="center" vertical="center"/>
    </xf>
    <xf numFmtId="0" fontId="48" fillId="10" borderId="38" xfId="5" applyFont="1" applyFill="1" applyBorder="1" applyAlignment="1">
      <alignment horizontal="center" vertical="center"/>
    </xf>
    <xf numFmtId="0" fontId="48" fillId="10" borderId="40" xfId="5" applyFont="1" applyFill="1" applyBorder="1" applyAlignment="1">
      <alignment horizontal="center" vertical="center"/>
    </xf>
    <xf numFmtId="0" fontId="54" fillId="0" borderId="1" xfId="5" applyFont="1" applyAlignment="1">
      <alignment horizontal="left" vertical="center" wrapText="1"/>
    </xf>
    <xf numFmtId="0" fontId="54" fillId="0" borderId="28" xfId="5" applyFont="1" applyBorder="1" applyAlignment="1">
      <alignment horizontal="left" vertical="center" wrapText="1"/>
    </xf>
    <xf numFmtId="0" fontId="40" fillId="0" borderId="48" xfId="5" applyFont="1" applyBorder="1" applyAlignment="1">
      <alignment horizontal="left" vertical="center" wrapText="1"/>
    </xf>
    <xf numFmtId="0" fontId="40" fillId="0" borderId="49" xfId="5" applyFont="1" applyBorder="1" applyAlignment="1">
      <alignment horizontal="left" vertical="center" wrapText="1"/>
    </xf>
    <xf numFmtId="0" fontId="40" fillId="0" borderId="50" xfId="5" applyFont="1" applyBorder="1" applyAlignment="1">
      <alignment horizontal="left" vertical="center" wrapText="1"/>
    </xf>
    <xf numFmtId="0" fontId="48" fillId="10" borderId="36" xfId="5" applyFont="1" applyFill="1" applyBorder="1" applyAlignment="1">
      <alignment horizontal="center" vertical="center" wrapText="1"/>
    </xf>
    <xf numFmtId="0" fontId="48" fillId="10" borderId="40" xfId="5" applyFont="1" applyFill="1" applyBorder="1" applyAlignment="1">
      <alignment horizontal="center" vertical="center" wrapText="1"/>
    </xf>
    <xf numFmtId="0" fontId="58" fillId="10" borderId="1" xfId="7" applyFont="1" applyFill="1" applyAlignment="1">
      <alignment horizontal="center" vertical="center" wrapText="1"/>
    </xf>
    <xf numFmtId="0" fontId="59" fillId="13" borderId="1" xfId="7" applyFont="1" applyFill="1" applyAlignment="1">
      <alignment horizontal="center"/>
    </xf>
    <xf numFmtId="0" fontId="60" fillId="11" borderId="10" xfId="7" applyFont="1" applyFill="1" applyBorder="1" applyAlignment="1">
      <alignment horizontal="center" vertical="center" wrapText="1"/>
    </xf>
    <xf numFmtId="0" fontId="60" fillId="11" borderId="12" xfId="7" applyFont="1" applyFill="1" applyBorder="1" applyAlignment="1">
      <alignment horizontal="center" vertical="center" wrapText="1"/>
    </xf>
    <xf numFmtId="0" fontId="37" fillId="0" borderId="84" xfId="7" applyFont="1" applyBorder="1" applyAlignment="1">
      <alignment horizontal="center" vertical="center"/>
    </xf>
    <xf numFmtId="0" fontId="37" fillId="0" borderId="85" xfId="7" applyFont="1" applyBorder="1" applyAlignment="1">
      <alignment horizontal="center" vertical="center"/>
    </xf>
    <xf numFmtId="0" fontId="44" fillId="10" borderId="1" xfId="7" applyFont="1" applyFill="1" applyAlignment="1">
      <alignment horizontal="center" vertical="center"/>
    </xf>
    <xf numFmtId="0" fontId="67" fillId="13" borderId="73" xfId="7" applyFont="1" applyFill="1" applyBorder="1" applyAlignment="1">
      <alignment horizontal="center" vertical="center"/>
    </xf>
    <xf numFmtId="0" fontId="67" fillId="13" borderId="74" xfId="7" applyFont="1" applyFill="1" applyBorder="1" applyAlignment="1">
      <alignment horizontal="center" vertical="center"/>
    </xf>
    <xf numFmtId="0" fontId="70" fillId="10" borderId="78" xfId="7" applyFont="1" applyFill="1" applyBorder="1" applyAlignment="1">
      <alignment horizontal="center" vertical="center"/>
    </xf>
    <xf numFmtId="0" fontId="70" fillId="10" borderId="79" xfId="7" applyFont="1" applyFill="1" applyBorder="1" applyAlignment="1">
      <alignment horizontal="center" vertical="center"/>
    </xf>
    <xf numFmtId="0" fontId="24" fillId="0" borderId="7" xfId="4" applyFont="1" applyBorder="1" applyAlignment="1">
      <alignment horizontal="center" vertical="center"/>
    </xf>
    <xf numFmtId="0" fontId="24" fillId="0" borderId="9" xfId="4" applyFont="1" applyBorder="1" applyAlignment="1">
      <alignment horizontal="center" vertical="center"/>
    </xf>
    <xf numFmtId="0" fontId="24" fillId="0" borderId="5" xfId="4" applyFont="1" applyBorder="1" applyAlignment="1">
      <alignment horizontal="center" vertical="center"/>
    </xf>
    <xf numFmtId="0" fontId="24" fillId="0" borderId="6" xfId="4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4" fillId="0" borderId="1" xfId="4" applyFont="1" applyBorder="1" applyAlignment="1">
      <alignment horizontal="center" vertical="center"/>
    </xf>
    <xf numFmtId="0" fontId="24" fillId="0" borderId="3" xfId="4" applyFont="1" applyBorder="1" applyAlignment="1">
      <alignment horizontal="center" vertical="center"/>
    </xf>
    <xf numFmtId="0" fontId="24" fillId="0" borderId="4" xfId="4" applyFont="1" applyBorder="1" applyAlignment="1">
      <alignment horizontal="center" vertical="center"/>
    </xf>
    <xf numFmtId="0" fontId="10" fillId="4" borderId="2" xfId="2" applyFont="1" applyFill="1" applyBorder="1" applyAlignment="1">
      <alignment horizontal="center"/>
    </xf>
    <xf numFmtId="0" fontId="10" fillId="5" borderId="2" xfId="2" applyFont="1" applyFill="1" applyBorder="1" applyAlignment="1">
      <alignment horizontal="center"/>
    </xf>
    <xf numFmtId="0" fontId="10" fillId="6" borderId="2" xfId="2" applyFont="1" applyFill="1" applyBorder="1" applyAlignment="1">
      <alignment horizontal="center"/>
    </xf>
  </cellXfs>
  <cellStyles count="8">
    <cellStyle name="Collegamento ipertestuale" xfId="4" builtinId="8"/>
    <cellStyle name="Normal 2 2" xfId="7" xr:uid="{F767B1BF-E37F-4030-9760-00BB08FC05FF}"/>
    <cellStyle name="Normal 3 2" xfId="5" xr:uid="{4825F250-665A-4598-BD13-A44F97C9036D}"/>
    <cellStyle name="Normale" xfId="0" builtinId="0"/>
    <cellStyle name="Normale 2" xfId="2" xr:uid="{00000000-0005-0000-0000-000002000000}"/>
    <cellStyle name="Percentuale" xfId="1" builtinId="5"/>
    <cellStyle name="Porcentaje 3 2" xfId="6" xr:uid="{93A80EA2-79FF-41BC-BC2E-5DBEC3C2E6FB}"/>
    <cellStyle name="Valuta" xfId="3" builtinId="4"/>
  </cellStyles>
  <dxfs count="0"/>
  <tableStyles count="0" defaultTableStyle="TableStyleMedium2" defaultPivotStyle="PivotStyleLight16"/>
  <colors>
    <mruColors>
      <color rgb="FFB75C9E"/>
      <color rgb="FFF7EDF4"/>
      <color rgb="FFF2E2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Flusso di cassa 2019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'Flusso di cassa'!$B$14</c:f>
              <c:strCache>
                <c:ptCount val="1"/>
                <c:pt idx="0">
                  <c:v>Burn rate</c:v>
                </c:pt>
              </c:strCache>
            </c:strRef>
          </c:tx>
          <c:marker>
            <c:symbol val="none"/>
          </c:marker>
          <c:cat>
            <c:strRef>
              <c:f>'Flusso di cassa'!$D$2:$O$2</c:f>
              <c:strCache>
                <c:ptCount val="12"/>
                <c:pt idx="0">
                  <c:v>M1</c:v>
                </c:pt>
                <c:pt idx="1">
                  <c:v>M2</c:v>
                </c:pt>
                <c:pt idx="2">
                  <c:v>M3</c:v>
                </c:pt>
                <c:pt idx="3">
                  <c:v>M4</c:v>
                </c:pt>
                <c:pt idx="4">
                  <c:v>M5</c:v>
                </c:pt>
                <c:pt idx="5">
                  <c:v>M6</c:v>
                </c:pt>
                <c:pt idx="6">
                  <c:v>M7</c:v>
                </c:pt>
                <c:pt idx="7">
                  <c:v>M8</c:v>
                </c:pt>
                <c:pt idx="8">
                  <c:v>M9</c:v>
                </c:pt>
                <c:pt idx="9">
                  <c:v>M10</c:v>
                </c:pt>
                <c:pt idx="10">
                  <c:v>M11</c:v>
                </c:pt>
                <c:pt idx="11">
                  <c:v>M12</c:v>
                </c:pt>
              </c:strCache>
            </c:strRef>
          </c:cat>
          <c:val>
            <c:numRef>
              <c:f>'Flusso di cassa'!$D$14:$O$14</c:f>
              <c:numCache>
                <c:formatCode>#,##0\ "€"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0C-43C7-B7DC-C308CD94B645}"/>
            </c:ext>
          </c:extLst>
        </c:ser>
        <c:ser>
          <c:idx val="1"/>
          <c:order val="1"/>
          <c:tx>
            <c:strRef>
              <c:f>'Flusso di cassa'!$B$15</c:f>
              <c:strCache>
                <c:ptCount val="1"/>
                <c:pt idx="0">
                  <c:v>Cash flow</c:v>
                </c:pt>
              </c:strCache>
            </c:strRef>
          </c:tx>
          <c:marker>
            <c:symbol val="none"/>
          </c:marker>
          <c:cat>
            <c:strRef>
              <c:f>'Flusso di cassa'!$D$2:$O$2</c:f>
              <c:strCache>
                <c:ptCount val="12"/>
                <c:pt idx="0">
                  <c:v>M1</c:v>
                </c:pt>
                <c:pt idx="1">
                  <c:v>M2</c:v>
                </c:pt>
                <c:pt idx="2">
                  <c:v>M3</c:v>
                </c:pt>
                <c:pt idx="3">
                  <c:v>M4</c:v>
                </c:pt>
                <c:pt idx="4">
                  <c:v>M5</c:v>
                </c:pt>
                <c:pt idx="5">
                  <c:v>M6</c:v>
                </c:pt>
                <c:pt idx="6">
                  <c:v>M7</c:v>
                </c:pt>
                <c:pt idx="7">
                  <c:v>M8</c:v>
                </c:pt>
                <c:pt idx="8">
                  <c:v>M9</c:v>
                </c:pt>
                <c:pt idx="9">
                  <c:v>M10</c:v>
                </c:pt>
                <c:pt idx="10">
                  <c:v>M11</c:v>
                </c:pt>
                <c:pt idx="11">
                  <c:v>M12</c:v>
                </c:pt>
              </c:strCache>
            </c:strRef>
          </c:cat>
          <c:val>
            <c:numRef>
              <c:f>'Flusso di cassa'!$D$15:$O$15</c:f>
              <c:numCache>
                <c:formatCode>#,##0\ "€"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0C-43C7-B7DC-C308CD94B645}"/>
            </c:ext>
          </c:extLst>
        </c:ser>
        <c:ser>
          <c:idx val="2"/>
          <c:order val="2"/>
          <c:tx>
            <c:strRef>
              <c:f>'Flusso di cassa'!$B$16</c:f>
              <c:strCache>
                <c:ptCount val="1"/>
                <c:pt idx="0">
                  <c:v>Cumulative Cash Flow</c:v>
                </c:pt>
              </c:strCache>
            </c:strRef>
          </c:tx>
          <c:marker>
            <c:symbol val="none"/>
          </c:marker>
          <c:cat>
            <c:strRef>
              <c:f>'Flusso di cassa'!$D$2:$O$2</c:f>
              <c:strCache>
                <c:ptCount val="12"/>
                <c:pt idx="0">
                  <c:v>M1</c:v>
                </c:pt>
                <c:pt idx="1">
                  <c:v>M2</c:v>
                </c:pt>
                <c:pt idx="2">
                  <c:v>M3</c:v>
                </c:pt>
                <c:pt idx="3">
                  <c:v>M4</c:v>
                </c:pt>
                <c:pt idx="4">
                  <c:v>M5</c:v>
                </c:pt>
                <c:pt idx="5">
                  <c:v>M6</c:v>
                </c:pt>
                <c:pt idx="6">
                  <c:v>M7</c:v>
                </c:pt>
                <c:pt idx="7">
                  <c:v>M8</c:v>
                </c:pt>
                <c:pt idx="8">
                  <c:v>M9</c:v>
                </c:pt>
                <c:pt idx="9">
                  <c:v>M10</c:v>
                </c:pt>
                <c:pt idx="10">
                  <c:v>M11</c:v>
                </c:pt>
                <c:pt idx="11">
                  <c:v>M12</c:v>
                </c:pt>
              </c:strCache>
            </c:strRef>
          </c:cat>
          <c:val>
            <c:numRef>
              <c:f>'Flusso di cassa'!$D$16:$O$16</c:f>
              <c:numCache>
                <c:formatCode>#,##0\ "€"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0C-43C7-B7DC-C308CD94B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364928"/>
        <c:axId val="196374912"/>
      </c:lineChart>
      <c:catAx>
        <c:axId val="196364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6374912"/>
        <c:crosses val="autoZero"/>
        <c:auto val="1"/>
        <c:lblAlgn val="ctr"/>
        <c:lblOffset val="100"/>
        <c:noMultiLvlLbl val="0"/>
      </c:catAx>
      <c:valAx>
        <c:axId val="196374912"/>
        <c:scaling>
          <c:orientation val="minMax"/>
        </c:scaling>
        <c:delete val="0"/>
        <c:axPos val="l"/>
        <c:majorGridlines/>
        <c:numFmt formatCode="#,##0\ &quot;€&quot;" sourceLinked="1"/>
        <c:majorTickMark val="out"/>
        <c:minorTickMark val="none"/>
        <c:tickLblPos val="nextTo"/>
        <c:crossAx val="19636492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>
          <a:latin typeface="Quattrocento Sans" panose="020B0502050000020003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68580</xdr:rowOff>
    </xdr:from>
    <xdr:to>
      <xdr:col>1</xdr:col>
      <xdr:colOff>822960</xdr:colOff>
      <xdr:row>2</xdr:row>
      <xdr:rowOff>129540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F17364CA-C240-4C6F-88A2-4B0F470CFB55}"/>
            </a:ext>
          </a:extLst>
        </xdr:cNvPr>
        <xdr:cNvPicPr/>
      </xdr:nvPicPr>
      <xdr:blipFill rotWithShape="1">
        <a:blip xmlns:r="http://schemas.openxmlformats.org/officeDocument/2006/relationships" r:embed="rId1" cstate="print"/>
        <a:srcRect l="9868" t="9868" r="9868" b="9868"/>
        <a:stretch/>
      </xdr:blipFill>
      <xdr:spPr bwMode="auto">
        <a:xfrm>
          <a:off x="876300" y="68580"/>
          <a:ext cx="822960" cy="82296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</xdr:col>
      <xdr:colOff>701040</xdr:colOff>
      <xdr:row>1</xdr:row>
      <xdr:rowOff>114300</xdr:rowOff>
    </xdr:from>
    <xdr:ext cx="1376467" cy="445507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900EA14F-1192-43BC-B1B9-4CFF604DB799}"/>
            </a:ext>
          </a:extLst>
        </xdr:cNvPr>
        <xdr:cNvSpPr txBox="1"/>
      </xdr:nvSpPr>
      <xdr:spPr>
        <a:xfrm>
          <a:off x="1645920" y="236220"/>
          <a:ext cx="1376467" cy="445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2400" b="0">
              <a:latin typeface="Oswald regular"/>
            </a:rPr>
            <a:t>GAL BMG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635000</xdr:colOff>
      <xdr:row>2</xdr:row>
      <xdr:rowOff>308429</xdr:rowOff>
    </xdr:from>
    <xdr:to>
      <xdr:col>1</xdr:col>
      <xdr:colOff>1808480</xdr:colOff>
      <xdr:row>2</xdr:row>
      <xdr:rowOff>1481909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2F2FE904-7048-8140-821A-7D8DB194CB68}"/>
            </a:ext>
          </a:extLst>
        </xdr:cNvPr>
        <xdr:cNvPicPr/>
      </xdr:nvPicPr>
      <xdr:blipFill rotWithShape="1">
        <a:blip xmlns:r="http://schemas.openxmlformats.org/officeDocument/2006/relationships" r:embed="rId1" cstate="print"/>
        <a:srcRect l="9868" t="9868" r="9868" b="9868"/>
        <a:stretch/>
      </xdr:blipFill>
      <xdr:spPr bwMode="auto">
        <a:xfrm>
          <a:off x="3447143" y="1487715"/>
          <a:ext cx="1173480" cy="11734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481294</xdr:colOff>
      <xdr:row>17</xdr:row>
      <xdr:rowOff>0</xdr:rowOff>
    </xdr:from>
    <xdr:to>
      <xdr:col>7</xdr:col>
      <xdr:colOff>802022</xdr:colOff>
      <xdr:row>40</xdr:row>
      <xdr:rowOff>17610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1910F-C11E-44EA-9061-4BFCFF2502E6}">
  <dimension ref="C1:Q53"/>
  <sheetViews>
    <sheetView showGridLines="0" tabSelected="1" topLeftCell="A4" workbookViewId="0">
      <selection activeCell="U16" sqref="U16"/>
    </sheetView>
  </sheetViews>
  <sheetFormatPr defaultColWidth="9.375" defaultRowHeight="20.25"/>
  <cols>
    <col min="1" max="1" width="3.5" style="110" customWidth="1"/>
    <col min="2" max="3" width="2" style="110" customWidth="1"/>
    <col min="4" max="4" width="30" style="111" customWidth="1"/>
    <col min="5" max="5" width="26" style="111" customWidth="1"/>
    <col min="6" max="6" width="0.625" style="112" customWidth="1"/>
    <col min="7" max="9" width="20.5" style="113" customWidth="1"/>
    <col min="10" max="10" width="0.625" style="112" customWidth="1"/>
    <col min="11" max="11" width="12.125" style="114" customWidth="1"/>
    <col min="12" max="13" width="2" style="110" customWidth="1"/>
    <col min="14" max="14" width="0.875" style="110" customWidth="1"/>
    <col min="15" max="15" width="18.5" style="115" customWidth="1"/>
    <col min="16" max="16" width="15.5" style="115" customWidth="1"/>
    <col min="17" max="18" width="0.875" style="110" customWidth="1"/>
    <col min="19" max="16384" width="9.375" style="110"/>
  </cols>
  <sheetData>
    <row r="1" spans="3:17" ht="39.950000000000003" customHeight="1"/>
    <row r="2" spans="3:17" ht="15" customHeight="1" thickBot="1"/>
    <row r="3" spans="3:17" ht="11.25" customHeight="1">
      <c r="C3" s="116"/>
      <c r="D3" s="117"/>
      <c r="E3" s="117"/>
      <c r="F3" s="118"/>
      <c r="G3" s="119"/>
      <c r="H3" s="119"/>
      <c r="I3" s="119"/>
      <c r="J3" s="118"/>
      <c r="K3" s="120"/>
      <c r="L3" s="121"/>
    </row>
    <row r="4" spans="3:17" ht="55.35" customHeight="1" thickBot="1">
      <c r="C4" s="122"/>
      <c r="D4" s="213" t="s">
        <v>140</v>
      </c>
      <c r="E4" s="213"/>
      <c r="F4" s="213"/>
      <c r="G4" s="213"/>
      <c r="H4" s="213"/>
      <c r="I4" s="213"/>
      <c r="J4" s="213"/>
      <c r="K4" s="213"/>
      <c r="L4" s="123"/>
    </row>
    <row r="5" spans="3:17" ht="8.85" customHeight="1">
      <c r="C5" s="122"/>
      <c r="D5" s="124"/>
      <c r="E5" s="124"/>
      <c r="F5" s="125"/>
      <c r="G5" s="126"/>
      <c r="H5" s="126"/>
      <c r="I5" s="126"/>
      <c r="J5" s="125"/>
      <c r="K5" s="127"/>
      <c r="L5" s="123"/>
      <c r="N5" s="128"/>
      <c r="O5" s="129"/>
      <c r="P5" s="129"/>
      <c r="Q5" s="130"/>
    </row>
    <row r="6" spans="3:17" ht="24.95" customHeight="1">
      <c r="C6" s="122"/>
      <c r="D6" s="214" t="s">
        <v>96</v>
      </c>
      <c r="E6" s="214"/>
      <c r="F6" s="131"/>
      <c r="G6" s="214" t="s">
        <v>97</v>
      </c>
      <c r="H6" s="214"/>
      <c r="I6" s="214"/>
      <c r="J6" s="131"/>
      <c r="K6" s="132" t="s">
        <v>98</v>
      </c>
      <c r="L6" s="133"/>
      <c r="M6" s="134"/>
      <c r="N6" s="135"/>
      <c r="O6" s="136" t="s">
        <v>99</v>
      </c>
      <c r="P6" s="137" t="s">
        <v>100</v>
      </c>
      <c r="Q6" s="138"/>
    </row>
    <row r="7" spans="3:17" ht="8.85" customHeight="1">
      <c r="C7" s="122"/>
      <c r="L7" s="123"/>
      <c r="N7" s="139"/>
      <c r="Q7" s="138"/>
    </row>
    <row r="8" spans="3:17" ht="21.6" customHeight="1">
      <c r="C8" s="122"/>
      <c r="D8" s="215" t="s">
        <v>101</v>
      </c>
      <c r="E8" s="216" t="s">
        <v>102</v>
      </c>
      <c r="G8" s="217" t="s">
        <v>103</v>
      </c>
      <c r="H8" s="217"/>
      <c r="I8" s="217"/>
      <c r="L8" s="123"/>
      <c r="N8" s="139"/>
      <c r="O8" s="234">
        <f>K9+K12+K15+K21+K17+K19</f>
        <v>56</v>
      </c>
      <c r="P8" s="219">
        <f>O8/O53</f>
        <v>0.56000000000000005</v>
      </c>
      <c r="Q8" s="138"/>
    </row>
    <row r="9" spans="3:17" ht="17.850000000000001" customHeight="1">
      <c r="C9" s="122"/>
      <c r="D9" s="215"/>
      <c r="E9" s="216"/>
      <c r="G9" s="222" t="s">
        <v>104</v>
      </c>
      <c r="H9" s="222"/>
      <c r="I9" s="222"/>
      <c r="K9" s="140">
        <v>8</v>
      </c>
      <c r="L9" s="123"/>
      <c r="N9" s="139"/>
      <c r="O9" s="235"/>
      <c r="P9" s="220"/>
      <c r="Q9" s="138"/>
    </row>
    <row r="10" spans="3:17" ht="17.850000000000001" customHeight="1">
      <c r="C10" s="122"/>
      <c r="D10" s="215"/>
      <c r="E10" s="216"/>
      <c r="G10" s="218" t="s">
        <v>105</v>
      </c>
      <c r="H10" s="222"/>
      <c r="I10" s="222"/>
      <c r="K10" s="140">
        <v>4</v>
      </c>
      <c r="L10" s="123"/>
      <c r="N10" s="139"/>
      <c r="O10" s="235"/>
      <c r="P10" s="220"/>
      <c r="Q10" s="138"/>
    </row>
    <row r="11" spans="3:17" ht="21.6" customHeight="1">
      <c r="C11" s="122"/>
      <c r="D11" s="215"/>
      <c r="E11" s="216"/>
      <c r="G11" s="223" t="s">
        <v>106</v>
      </c>
      <c r="H11" s="217"/>
      <c r="I11" s="217"/>
      <c r="K11" s="141"/>
      <c r="L11" s="123"/>
      <c r="N11" s="139"/>
      <c r="O11" s="235"/>
      <c r="P11" s="220"/>
      <c r="Q11" s="138"/>
    </row>
    <row r="12" spans="3:17" ht="17.850000000000001" customHeight="1">
      <c r="C12" s="122"/>
      <c r="D12" s="215"/>
      <c r="E12" s="216"/>
      <c r="G12" s="224" t="s">
        <v>107</v>
      </c>
      <c r="H12" s="224"/>
      <c r="I12" s="224"/>
      <c r="K12" s="140">
        <v>8</v>
      </c>
      <c r="L12" s="123"/>
      <c r="N12" s="139"/>
      <c r="O12" s="235"/>
      <c r="P12" s="220"/>
      <c r="Q12" s="138"/>
    </row>
    <row r="13" spans="3:17" ht="17.850000000000001" customHeight="1">
      <c r="C13" s="122"/>
      <c r="D13" s="215"/>
      <c r="E13" s="216"/>
      <c r="G13" s="218" t="s">
        <v>108</v>
      </c>
      <c r="H13" s="222"/>
      <c r="I13" s="222"/>
      <c r="K13" s="140">
        <v>4</v>
      </c>
      <c r="L13" s="123"/>
      <c r="N13" s="139"/>
      <c r="O13" s="235"/>
      <c r="P13" s="220"/>
      <c r="Q13" s="138"/>
    </row>
    <row r="14" spans="3:17" ht="32.85" customHeight="1">
      <c r="C14" s="122"/>
      <c r="D14" s="215"/>
      <c r="E14" s="216"/>
      <c r="G14" s="217" t="s">
        <v>109</v>
      </c>
      <c r="H14" s="217"/>
      <c r="I14" s="217"/>
      <c r="K14" s="141"/>
      <c r="L14" s="123"/>
      <c r="N14" s="139"/>
      <c r="O14" s="235"/>
      <c r="P14" s="220"/>
      <c r="Q14" s="138"/>
    </row>
    <row r="15" spans="3:17" ht="17.850000000000001" customHeight="1">
      <c r="C15" s="122"/>
      <c r="D15" s="215"/>
      <c r="E15" s="216"/>
      <c r="G15" s="218" t="s">
        <v>110</v>
      </c>
      <c r="H15" s="218"/>
      <c r="I15" s="218"/>
      <c r="K15" s="140">
        <v>10</v>
      </c>
      <c r="L15" s="123"/>
      <c r="N15" s="139"/>
      <c r="O15" s="235"/>
      <c r="P15" s="220"/>
      <c r="Q15" s="138"/>
    </row>
    <row r="16" spans="3:17" ht="32.85" customHeight="1">
      <c r="C16" s="122"/>
      <c r="D16" s="215"/>
      <c r="E16" s="216"/>
      <c r="G16" s="217" t="s">
        <v>111</v>
      </c>
      <c r="H16" s="217"/>
      <c r="I16" s="217"/>
      <c r="L16" s="123"/>
      <c r="N16" s="139"/>
      <c r="O16" s="235"/>
      <c r="P16" s="220"/>
      <c r="Q16" s="138"/>
    </row>
    <row r="17" spans="3:17" ht="17.850000000000001" customHeight="1">
      <c r="C17" s="122"/>
      <c r="D17" s="215"/>
      <c r="E17" s="216"/>
      <c r="G17" s="218" t="s">
        <v>110</v>
      </c>
      <c r="H17" s="218"/>
      <c r="I17" s="218"/>
      <c r="K17" s="140">
        <v>10</v>
      </c>
      <c r="L17" s="123"/>
      <c r="N17" s="139"/>
      <c r="O17" s="235"/>
      <c r="P17" s="220"/>
      <c r="Q17" s="138"/>
    </row>
    <row r="18" spans="3:17" ht="32.85" customHeight="1">
      <c r="C18" s="122"/>
      <c r="D18" s="215"/>
      <c r="E18" s="216"/>
      <c r="G18" s="217" t="s">
        <v>112</v>
      </c>
      <c r="H18" s="217"/>
      <c r="I18" s="217"/>
      <c r="L18" s="123"/>
      <c r="N18" s="139"/>
      <c r="O18" s="235"/>
      <c r="P18" s="220"/>
      <c r="Q18" s="138"/>
    </row>
    <row r="19" spans="3:17" ht="17.850000000000001" customHeight="1">
      <c r="C19" s="122"/>
      <c r="D19" s="215"/>
      <c r="E19" s="216"/>
      <c r="G19" s="218" t="s">
        <v>110</v>
      </c>
      <c r="H19" s="218"/>
      <c r="I19" s="218"/>
      <c r="K19" s="140">
        <v>10</v>
      </c>
      <c r="L19" s="123"/>
      <c r="N19" s="139"/>
      <c r="O19" s="235"/>
      <c r="P19" s="220"/>
      <c r="Q19" s="138"/>
    </row>
    <row r="20" spans="3:17" ht="32.85" customHeight="1">
      <c r="C20" s="122"/>
      <c r="D20" s="215"/>
      <c r="E20" s="216"/>
      <c r="G20" s="217" t="s">
        <v>113</v>
      </c>
      <c r="H20" s="217"/>
      <c r="I20" s="217"/>
      <c r="L20" s="123"/>
      <c r="N20" s="139"/>
      <c r="O20" s="235"/>
      <c r="P20" s="220"/>
      <c r="Q20" s="138"/>
    </row>
    <row r="21" spans="3:17" ht="17.850000000000001" customHeight="1">
      <c r="C21" s="122"/>
      <c r="D21" s="215"/>
      <c r="E21" s="216"/>
      <c r="G21" s="218" t="s">
        <v>110</v>
      </c>
      <c r="H21" s="218"/>
      <c r="I21" s="218"/>
      <c r="K21" s="140">
        <v>10</v>
      </c>
      <c r="L21" s="123"/>
      <c r="N21" s="139"/>
      <c r="O21" s="236"/>
      <c r="P21" s="221"/>
      <c r="Q21" s="138"/>
    </row>
    <row r="22" spans="3:17" ht="9" customHeight="1">
      <c r="C22" s="122"/>
      <c r="D22" s="142"/>
      <c r="E22" s="143"/>
      <c r="F22" s="114"/>
      <c r="G22" s="114"/>
      <c r="H22" s="144"/>
      <c r="I22" s="144"/>
      <c r="L22" s="123"/>
      <c r="N22" s="139"/>
      <c r="O22" s="145"/>
      <c r="P22" s="145"/>
      <c r="Q22" s="138"/>
    </row>
    <row r="23" spans="3:17" ht="21.6" customHeight="1">
      <c r="C23" s="122"/>
      <c r="D23" s="228" t="s">
        <v>114</v>
      </c>
      <c r="E23" s="231" t="s">
        <v>115</v>
      </c>
      <c r="G23" s="217" t="s">
        <v>116</v>
      </c>
      <c r="H23" s="217"/>
      <c r="I23" s="217"/>
      <c r="L23" s="123"/>
      <c r="N23" s="139"/>
      <c r="O23" s="234">
        <f>+K25+K28+K31+K44</f>
        <v>24</v>
      </c>
      <c r="P23" s="219">
        <f>+O23/O53</f>
        <v>0.24</v>
      </c>
      <c r="Q23" s="138"/>
    </row>
    <row r="24" spans="3:17" ht="23.85" customHeight="1">
      <c r="C24" s="122"/>
      <c r="D24" s="229"/>
      <c r="E24" s="232"/>
      <c r="G24" s="112"/>
      <c r="H24" s="146" t="s">
        <v>117</v>
      </c>
      <c r="I24" s="146" t="s">
        <v>118</v>
      </c>
      <c r="J24" s="146"/>
      <c r="K24" s="146" t="s">
        <v>98</v>
      </c>
      <c r="L24" s="123"/>
      <c r="N24" s="139"/>
      <c r="O24" s="235"/>
      <c r="P24" s="220"/>
      <c r="Q24" s="138"/>
    </row>
    <row r="25" spans="3:17" ht="17.25" customHeight="1">
      <c r="C25" s="122"/>
      <c r="D25" s="229"/>
      <c r="E25" s="232"/>
      <c r="G25" s="225" t="s">
        <v>119</v>
      </c>
      <c r="H25" s="225"/>
      <c r="I25" s="147" t="s">
        <v>120</v>
      </c>
      <c r="K25" s="140">
        <v>4</v>
      </c>
      <c r="L25" s="123"/>
      <c r="N25" s="139"/>
      <c r="O25" s="235"/>
      <c r="P25" s="220"/>
      <c r="Q25" s="138"/>
    </row>
    <row r="26" spans="3:17" ht="17.25" customHeight="1">
      <c r="C26" s="122"/>
      <c r="D26" s="229"/>
      <c r="E26" s="232"/>
      <c r="G26" s="226"/>
      <c r="H26" s="226"/>
      <c r="I26" s="147" t="s">
        <v>121</v>
      </c>
      <c r="K26" s="140">
        <v>2</v>
      </c>
      <c r="L26" s="123"/>
      <c r="N26" s="139"/>
      <c r="O26" s="235"/>
      <c r="P26" s="220"/>
      <c r="Q26" s="138"/>
    </row>
    <row r="27" spans="3:17" ht="17.25" customHeight="1">
      <c r="C27" s="122"/>
      <c r="D27" s="229"/>
      <c r="E27" s="232"/>
      <c r="G27" s="226"/>
      <c r="H27" s="227"/>
      <c r="I27" s="147" t="s">
        <v>122</v>
      </c>
      <c r="K27" s="140">
        <v>1</v>
      </c>
      <c r="L27" s="123"/>
      <c r="N27" s="139"/>
      <c r="O27" s="235"/>
      <c r="P27" s="220"/>
      <c r="Q27" s="138"/>
    </row>
    <row r="28" spans="3:17" ht="17.25" customHeight="1">
      <c r="C28" s="122"/>
      <c r="D28" s="229"/>
      <c r="E28" s="232"/>
      <c r="G28" s="226"/>
      <c r="H28" s="225"/>
      <c r="I28" s="147" t="s">
        <v>120</v>
      </c>
      <c r="K28" s="140">
        <v>4</v>
      </c>
      <c r="L28" s="123"/>
      <c r="N28" s="139"/>
      <c r="O28" s="235"/>
      <c r="P28" s="220"/>
      <c r="Q28" s="138"/>
    </row>
    <row r="29" spans="3:17" ht="17.25" customHeight="1">
      <c r="C29" s="122"/>
      <c r="D29" s="229"/>
      <c r="E29" s="232"/>
      <c r="G29" s="226"/>
      <c r="H29" s="226"/>
      <c r="I29" s="147" t="s">
        <v>121</v>
      </c>
      <c r="K29" s="140">
        <v>2</v>
      </c>
      <c r="L29" s="123"/>
      <c r="N29" s="139"/>
      <c r="O29" s="235"/>
      <c r="P29" s="220"/>
      <c r="Q29" s="138"/>
    </row>
    <row r="30" spans="3:17" ht="17.25" customHeight="1">
      <c r="C30" s="122"/>
      <c r="D30" s="229"/>
      <c r="E30" s="232"/>
      <c r="G30" s="226"/>
      <c r="H30" s="227"/>
      <c r="I30" s="147" t="s">
        <v>122</v>
      </c>
      <c r="K30" s="140">
        <v>1</v>
      </c>
      <c r="L30" s="123"/>
      <c r="N30" s="139"/>
      <c r="O30" s="235"/>
      <c r="P30" s="220"/>
      <c r="Q30" s="138"/>
    </row>
    <row r="31" spans="3:17" ht="17.25" customHeight="1">
      <c r="C31" s="122"/>
      <c r="D31" s="229"/>
      <c r="E31" s="232"/>
      <c r="G31" s="226"/>
      <c r="H31" s="225"/>
      <c r="I31" s="147" t="s">
        <v>120</v>
      </c>
      <c r="K31" s="140">
        <v>4</v>
      </c>
      <c r="L31" s="123"/>
      <c r="N31" s="139"/>
      <c r="O31" s="235"/>
      <c r="P31" s="220"/>
      <c r="Q31" s="138"/>
    </row>
    <row r="32" spans="3:17" ht="17.25" customHeight="1">
      <c r="C32" s="122"/>
      <c r="D32" s="229"/>
      <c r="E32" s="232"/>
      <c r="G32" s="226"/>
      <c r="H32" s="226"/>
      <c r="I32" s="147" t="s">
        <v>121</v>
      </c>
      <c r="K32" s="140">
        <v>2</v>
      </c>
      <c r="L32" s="123"/>
      <c r="N32" s="139"/>
      <c r="O32" s="235"/>
      <c r="P32" s="220"/>
      <c r="Q32" s="138"/>
    </row>
    <row r="33" spans="3:17" ht="17.25" customHeight="1">
      <c r="C33" s="122"/>
      <c r="D33" s="229"/>
      <c r="E33" s="232"/>
      <c r="G33" s="227"/>
      <c r="H33" s="227"/>
      <c r="I33" s="147" t="s">
        <v>122</v>
      </c>
      <c r="K33" s="140">
        <v>1</v>
      </c>
      <c r="L33" s="123"/>
      <c r="N33" s="139"/>
      <c r="O33" s="235"/>
      <c r="P33" s="220"/>
      <c r="Q33" s="138"/>
    </row>
    <row r="34" spans="3:17" ht="17.25" customHeight="1">
      <c r="C34" s="122"/>
      <c r="D34" s="229"/>
      <c r="E34" s="232"/>
      <c r="G34" s="225">
        <v>2</v>
      </c>
      <c r="H34" s="225"/>
      <c r="I34" s="147" t="s">
        <v>120</v>
      </c>
      <c r="K34" s="140">
        <v>4</v>
      </c>
      <c r="L34" s="123"/>
      <c r="N34" s="139"/>
      <c r="O34" s="235"/>
      <c r="P34" s="220"/>
      <c r="Q34" s="138"/>
    </row>
    <row r="35" spans="3:17" ht="17.25" customHeight="1">
      <c r="C35" s="122"/>
      <c r="D35" s="229"/>
      <c r="E35" s="232"/>
      <c r="G35" s="226"/>
      <c r="H35" s="226"/>
      <c r="I35" s="147" t="s">
        <v>121</v>
      </c>
      <c r="K35" s="140">
        <v>2</v>
      </c>
      <c r="L35" s="123"/>
      <c r="N35" s="139"/>
      <c r="O35" s="235"/>
      <c r="P35" s="220"/>
      <c r="Q35" s="138"/>
    </row>
    <row r="36" spans="3:17" ht="17.25" customHeight="1">
      <c r="C36" s="122"/>
      <c r="D36" s="229"/>
      <c r="E36" s="232"/>
      <c r="G36" s="226"/>
      <c r="H36" s="227"/>
      <c r="I36" s="147" t="s">
        <v>122</v>
      </c>
      <c r="K36" s="140">
        <v>1</v>
      </c>
      <c r="L36" s="123"/>
      <c r="N36" s="139"/>
      <c r="O36" s="235"/>
      <c r="P36" s="220"/>
      <c r="Q36" s="138"/>
    </row>
    <row r="37" spans="3:17" ht="17.25" customHeight="1">
      <c r="C37" s="122"/>
      <c r="D37" s="229"/>
      <c r="E37" s="232"/>
      <c r="G37" s="226"/>
      <c r="H37" s="225"/>
      <c r="I37" s="147" t="s">
        <v>120</v>
      </c>
      <c r="K37" s="140">
        <v>4</v>
      </c>
      <c r="L37" s="123"/>
      <c r="N37" s="139"/>
      <c r="O37" s="235"/>
      <c r="P37" s="220"/>
      <c r="Q37" s="138"/>
    </row>
    <row r="38" spans="3:17" ht="17.25" customHeight="1">
      <c r="C38" s="122"/>
      <c r="D38" s="229"/>
      <c r="E38" s="232"/>
      <c r="G38" s="226"/>
      <c r="H38" s="226"/>
      <c r="I38" s="147" t="s">
        <v>121</v>
      </c>
      <c r="K38" s="140">
        <v>2</v>
      </c>
      <c r="L38" s="123"/>
      <c r="N38" s="139"/>
      <c r="O38" s="235"/>
      <c r="P38" s="220"/>
      <c r="Q38" s="138"/>
    </row>
    <row r="39" spans="3:17" ht="17.25" customHeight="1">
      <c r="C39" s="122"/>
      <c r="D39" s="229"/>
      <c r="E39" s="232"/>
      <c r="G39" s="227"/>
      <c r="H39" s="227"/>
      <c r="I39" s="147" t="s">
        <v>122</v>
      </c>
      <c r="K39" s="140">
        <v>1</v>
      </c>
      <c r="L39" s="123"/>
      <c r="N39" s="139"/>
      <c r="O39" s="235"/>
      <c r="P39" s="220"/>
      <c r="Q39" s="138"/>
    </row>
    <row r="40" spans="3:17" ht="17.25" customHeight="1">
      <c r="C40" s="122"/>
      <c r="D40" s="229"/>
      <c r="E40" s="232"/>
      <c r="G40" s="225">
        <v>1</v>
      </c>
      <c r="H40" s="225"/>
      <c r="I40" s="147" t="s">
        <v>120</v>
      </c>
      <c r="K40" s="140">
        <v>4</v>
      </c>
      <c r="L40" s="123"/>
      <c r="N40" s="139"/>
      <c r="O40" s="235"/>
      <c r="P40" s="220"/>
      <c r="Q40" s="138"/>
    </row>
    <row r="41" spans="3:17" ht="17.25" customHeight="1">
      <c r="C41" s="122"/>
      <c r="D41" s="229"/>
      <c r="E41" s="232"/>
      <c r="G41" s="226"/>
      <c r="H41" s="226"/>
      <c r="I41" s="147" t="s">
        <v>121</v>
      </c>
      <c r="K41" s="140">
        <v>2</v>
      </c>
      <c r="L41" s="123"/>
      <c r="N41" s="139"/>
      <c r="O41" s="235"/>
      <c r="P41" s="220"/>
      <c r="Q41" s="138"/>
    </row>
    <row r="42" spans="3:17" ht="17.25" customHeight="1">
      <c r="C42" s="122"/>
      <c r="D42" s="229"/>
      <c r="E42" s="232"/>
      <c r="G42" s="227"/>
      <c r="H42" s="227"/>
      <c r="I42" s="147" t="s">
        <v>122</v>
      </c>
      <c r="K42" s="140">
        <v>1</v>
      </c>
      <c r="L42" s="123"/>
      <c r="N42" s="139"/>
      <c r="O42" s="235"/>
      <c r="P42" s="220"/>
      <c r="Q42" s="138"/>
    </row>
    <row r="43" spans="3:17" ht="21.6" customHeight="1">
      <c r="C43" s="122"/>
      <c r="D43" s="229"/>
      <c r="E43" s="232"/>
      <c r="G43" s="217" t="s">
        <v>123</v>
      </c>
      <c r="H43" s="217"/>
      <c r="I43" s="217"/>
      <c r="L43" s="123"/>
      <c r="N43" s="139"/>
      <c r="O43" s="235"/>
      <c r="P43" s="220"/>
      <c r="Q43" s="138"/>
    </row>
    <row r="44" spans="3:17" ht="29.45" customHeight="1">
      <c r="C44" s="122"/>
      <c r="D44" s="229"/>
      <c r="E44" s="232"/>
      <c r="G44" s="239" t="s">
        <v>124</v>
      </c>
      <c r="H44" s="240"/>
      <c r="I44" s="241"/>
      <c r="K44" s="140">
        <v>12</v>
      </c>
      <c r="L44" s="123"/>
      <c r="N44" s="139"/>
      <c r="O44" s="235"/>
      <c r="P44" s="220"/>
      <c r="Q44" s="138"/>
    </row>
    <row r="45" spans="3:17" ht="29.45" customHeight="1">
      <c r="C45" s="122"/>
      <c r="D45" s="229"/>
      <c r="E45" s="232"/>
      <c r="G45" s="239" t="s">
        <v>125</v>
      </c>
      <c r="H45" s="240"/>
      <c r="I45" s="241"/>
      <c r="K45" s="140">
        <v>8</v>
      </c>
      <c r="L45" s="123"/>
      <c r="N45" s="139"/>
      <c r="O45" s="235"/>
      <c r="P45" s="220"/>
      <c r="Q45" s="138"/>
    </row>
    <row r="46" spans="3:17" ht="29.45" customHeight="1">
      <c r="C46" s="122"/>
      <c r="D46" s="230"/>
      <c r="E46" s="233"/>
      <c r="G46" s="239" t="s">
        <v>126</v>
      </c>
      <c r="H46" s="240"/>
      <c r="I46" s="241"/>
      <c r="K46" s="140">
        <v>5</v>
      </c>
      <c r="L46" s="123"/>
      <c r="N46" s="139"/>
      <c r="O46" s="236"/>
      <c r="P46" s="221"/>
      <c r="Q46" s="138"/>
    </row>
    <row r="47" spans="3:17" ht="8.1" customHeight="1">
      <c r="C47" s="122"/>
      <c r="D47" s="148"/>
      <c r="E47" s="149"/>
      <c r="F47" s="237"/>
      <c r="G47" s="237"/>
      <c r="H47" s="237"/>
      <c r="I47" s="237"/>
      <c r="J47" s="237"/>
      <c r="K47" s="237"/>
      <c r="L47" s="238"/>
      <c r="N47" s="139"/>
      <c r="O47" s="110"/>
      <c r="P47" s="110"/>
      <c r="Q47" s="138"/>
    </row>
    <row r="48" spans="3:17" ht="8.1" customHeight="1">
      <c r="C48" s="122"/>
      <c r="D48" s="150"/>
      <c r="E48" s="151"/>
      <c r="K48" s="112"/>
      <c r="L48" s="123"/>
      <c r="N48" s="139"/>
      <c r="O48" s="110"/>
      <c r="P48" s="110"/>
      <c r="Q48" s="138"/>
    </row>
    <row r="49" spans="3:17" ht="39.950000000000003" customHeight="1">
      <c r="C49" s="122"/>
      <c r="D49" s="228" t="s">
        <v>127</v>
      </c>
      <c r="E49" s="231" t="s">
        <v>128</v>
      </c>
      <c r="G49" s="217" t="s">
        <v>128</v>
      </c>
      <c r="H49" s="217"/>
      <c r="I49" s="217"/>
      <c r="K49" s="112"/>
      <c r="L49" s="123"/>
      <c r="N49" s="139"/>
      <c r="O49" s="242">
        <f>K50</f>
        <v>20</v>
      </c>
      <c r="P49" s="219">
        <f>O49/O53</f>
        <v>0.2</v>
      </c>
      <c r="Q49" s="138"/>
    </row>
    <row r="50" spans="3:17" ht="17.850000000000001" customHeight="1">
      <c r="C50" s="122"/>
      <c r="D50" s="230"/>
      <c r="E50" s="233"/>
      <c r="G50" s="218" t="s">
        <v>110</v>
      </c>
      <c r="H50" s="222"/>
      <c r="I50" s="222"/>
      <c r="K50" s="152">
        <v>20</v>
      </c>
      <c r="L50" s="123"/>
      <c r="N50" s="139"/>
      <c r="O50" s="243">
        <v>20</v>
      </c>
      <c r="P50" s="221"/>
      <c r="Q50" s="138"/>
    </row>
    <row r="51" spans="3:17" ht="13.35" customHeight="1" thickBot="1">
      <c r="C51" s="153"/>
      <c r="D51" s="154"/>
      <c r="E51" s="154"/>
      <c r="F51" s="155"/>
      <c r="G51" s="156"/>
      <c r="H51" s="156"/>
      <c r="I51" s="156"/>
      <c r="J51" s="155"/>
      <c r="K51" s="157"/>
      <c r="L51" s="158"/>
      <c r="N51" s="159"/>
      <c r="O51" s="160"/>
      <c r="P51" s="160"/>
      <c r="Q51" s="161"/>
    </row>
    <row r="52" spans="3:17" ht="14.1" customHeight="1"/>
    <row r="53" spans="3:17" ht="27" customHeight="1">
      <c r="G53" s="162" t="s">
        <v>129</v>
      </c>
      <c r="H53" s="162"/>
      <c r="I53" s="162"/>
      <c r="K53" s="163">
        <f>K44+K31+K28+K25+K21+K15+K12+K9+K50+K17+K19</f>
        <v>100</v>
      </c>
      <c r="O53" s="164">
        <f>O23+O8+O49</f>
        <v>100</v>
      </c>
      <c r="P53" s="165">
        <f>P23+P8+P49</f>
        <v>1</v>
      </c>
    </row>
  </sheetData>
  <mergeCells count="48">
    <mergeCell ref="D49:D50"/>
    <mergeCell ref="E49:E50"/>
    <mergeCell ref="G49:I49"/>
    <mergeCell ref="O49:O50"/>
    <mergeCell ref="P49:P50"/>
    <mergeCell ref="G50:I50"/>
    <mergeCell ref="K47:L47"/>
    <mergeCell ref="G34:G39"/>
    <mergeCell ref="H34:H36"/>
    <mergeCell ref="H37:H39"/>
    <mergeCell ref="G40:G42"/>
    <mergeCell ref="H40:H42"/>
    <mergeCell ref="G43:I43"/>
    <mergeCell ref="G44:I44"/>
    <mergeCell ref="G45:I45"/>
    <mergeCell ref="G46:I46"/>
    <mergeCell ref="F47:G47"/>
    <mergeCell ref="H47:J47"/>
    <mergeCell ref="D23:D46"/>
    <mergeCell ref="E23:E46"/>
    <mergeCell ref="G23:I23"/>
    <mergeCell ref="O23:O46"/>
    <mergeCell ref="O8:O21"/>
    <mergeCell ref="P23:P46"/>
    <mergeCell ref="G25:G33"/>
    <mergeCell ref="H25:H27"/>
    <mergeCell ref="H28:H30"/>
    <mergeCell ref="H31:H33"/>
    <mergeCell ref="P8:P21"/>
    <mergeCell ref="G9:I9"/>
    <mergeCell ref="G10:I10"/>
    <mergeCell ref="G11:I11"/>
    <mergeCell ref="G12:I12"/>
    <mergeCell ref="G13:I13"/>
    <mergeCell ref="G14:I14"/>
    <mergeCell ref="G15:I15"/>
    <mergeCell ref="G16:I16"/>
    <mergeCell ref="G21:I21"/>
    <mergeCell ref="D4:K4"/>
    <mergeCell ref="D6:E6"/>
    <mergeCell ref="G6:I6"/>
    <mergeCell ref="D8:D21"/>
    <mergeCell ref="E8:E21"/>
    <mergeCell ref="G8:I8"/>
    <mergeCell ref="G17:I17"/>
    <mergeCell ref="G18:I18"/>
    <mergeCell ref="G19:I19"/>
    <mergeCell ref="G20:I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B834C-F69D-4F14-8FD5-2B9A154AFF6A}">
  <dimension ref="B1:N11"/>
  <sheetViews>
    <sheetView showGridLines="0" workbookViewId="0">
      <selection activeCell="T7" sqref="T7"/>
    </sheetView>
  </sheetViews>
  <sheetFormatPr defaultColWidth="10.25" defaultRowHeight="15"/>
  <cols>
    <col min="1" max="2" width="1.5" style="166" customWidth="1"/>
    <col min="3" max="3" width="1.625" style="166" bestFit="1" customWidth="1"/>
    <col min="4" max="4" width="17.5" style="166" customWidth="1"/>
    <col min="5" max="5" width="10.25" style="166"/>
    <col min="6" max="6" width="0.625" style="166" customWidth="1"/>
    <col min="7" max="9" width="17" style="167" customWidth="1"/>
    <col min="10" max="10" width="0.625" style="166" customWidth="1"/>
    <col min="11" max="11" width="10.25" style="166"/>
    <col min="12" max="12" width="0.625" style="166" customWidth="1"/>
    <col min="13" max="13" width="10.25" style="166"/>
    <col min="14" max="14" width="1.5" style="166" customWidth="1"/>
    <col min="15" max="16384" width="10.25" style="166"/>
  </cols>
  <sheetData>
    <row r="1" spans="2:14" ht="15.75" thickBot="1"/>
    <row r="2" spans="2:14">
      <c r="B2" s="168"/>
      <c r="C2" s="169"/>
      <c r="D2" s="169"/>
      <c r="E2" s="169"/>
      <c r="F2" s="169"/>
      <c r="G2" s="170"/>
      <c r="H2" s="170"/>
      <c r="I2" s="170"/>
      <c r="J2" s="169"/>
      <c r="K2" s="169"/>
      <c r="L2" s="169"/>
      <c r="M2" s="169"/>
      <c r="N2" s="171"/>
    </row>
    <row r="3" spans="2:14" ht="52.5" customHeight="1">
      <c r="B3" s="172"/>
      <c r="C3" s="244" t="s">
        <v>140</v>
      </c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173"/>
    </row>
    <row r="4" spans="2:14">
      <c r="B4" s="172"/>
      <c r="N4" s="173"/>
    </row>
    <row r="5" spans="2:14" ht="18.75">
      <c r="B5" s="172"/>
      <c r="G5" s="245" t="s">
        <v>130</v>
      </c>
      <c r="H5" s="245"/>
      <c r="I5" s="245"/>
      <c r="J5" s="245"/>
      <c r="K5" s="245"/>
      <c r="L5" s="245"/>
      <c r="M5" s="245"/>
      <c r="N5" s="173"/>
    </row>
    <row r="6" spans="2:14" ht="15.75" thickBot="1">
      <c r="B6" s="172"/>
      <c r="N6" s="173"/>
    </row>
    <row r="7" spans="2:14" s="175" customFormat="1" ht="36.75" thickBot="1">
      <c r="B7" s="174"/>
      <c r="D7" s="246" t="s">
        <v>131</v>
      </c>
      <c r="E7" s="247"/>
      <c r="G7" s="176" t="s">
        <v>101</v>
      </c>
      <c r="H7" s="177" t="s">
        <v>114</v>
      </c>
      <c r="I7" s="177" t="s">
        <v>127</v>
      </c>
      <c r="J7" s="167"/>
      <c r="K7" s="178" t="s">
        <v>0</v>
      </c>
      <c r="L7" s="179"/>
      <c r="M7" s="178" t="s">
        <v>132</v>
      </c>
      <c r="N7" s="180"/>
    </row>
    <row r="8" spans="2:14" s="175" customFormat="1" ht="45.75" thickBot="1">
      <c r="B8" s="174"/>
      <c r="D8" s="181" t="s">
        <v>133</v>
      </c>
      <c r="E8" s="182" t="s">
        <v>134</v>
      </c>
      <c r="G8" s="183">
        <v>56</v>
      </c>
      <c r="H8" s="184">
        <v>24</v>
      </c>
      <c r="I8" s="184">
        <v>20</v>
      </c>
      <c r="J8" s="185"/>
      <c r="K8" s="186">
        <f>G8+H8+I8</f>
        <v>100</v>
      </c>
      <c r="L8" s="187"/>
      <c r="M8" s="186">
        <v>40</v>
      </c>
      <c r="N8" s="180"/>
    </row>
    <row r="9" spans="2:14" s="175" customFormat="1" ht="15.75" thickBot="1">
      <c r="B9" s="174"/>
      <c r="G9" s="188"/>
      <c r="H9" s="188"/>
      <c r="I9" s="188"/>
      <c r="J9" s="167"/>
      <c r="N9" s="180"/>
    </row>
    <row r="10" spans="2:14">
      <c r="B10" s="172"/>
      <c r="C10" s="189">
        <v>1</v>
      </c>
      <c r="D10" s="248" t="s">
        <v>135</v>
      </c>
      <c r="E10" s="249"/>
      <c r="G10" s="190"/>
      <c r="H10" s="191"/>
      <c r="I10" s="191"/>
      <c r="K10" s="192">
        <f>SUM(G10:I10)</f>
        <v>0</v>
      </c>
      <c r="M10" s="192">
        <f>IF(K10&gt;=M8,"Accettato",K10-M8)</f>
        <v>-40</v>
      </c>
      <c r="N10" s="173"/>
    </row>
    <row r="11" spans="2:14" ht="15.75" thickBot="1">
      <c r="B11" s="193"/>
      <c r="C11" s="194"/>
      <c r="D11" s="194"/>
      <c r="E11" s="194"/>
      <c r="F11" s="194"/>
      <c r="G11" s="195"/>
      <c r="H11" s="195"/>
      <c r="I11" s="195"/>
      <c r="J11" s="194"/>
      <c r="K11" s="194"/>
      <c r="L11" s="194"/>
      <c r="M11" s="194"/>
      <c r="N11" s="196"/>
    </row>
  </sheetData>
  <mergeCells count="4">
    <mergeCell ref="C3:M3"/>
    <mergeCell ref="G5:M5"/>
    <mergeCell ref="D7:E7"/>
    <mergeCell ref="D10:E1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8C11-A615-4FA7-92BA-A0EA209DFE66}">
  <dimension ref="B1:I10"/>
  <sheetViews>
    <sheetView showGridLines="0" showRowColHeaders="0" workbookViewId="0">
      <selection activeCell="L22" sqref="L22"/>
    </sheetView>
  </sheetViews>
  <sheetFormatPr defaultColWidth="9.375" defaultRowHeight="14.25"/>
  <cols>
    <col min="1" max="2" width="2.125" style="197" customWidth="1"/>
    <col min="3" max="3" width="10" style="197" customWidth="1"/>
    <col min="4" max="4" width="10.875" style="197" customWidth="1"/>
    <col min="5" max="5" width="17.375" style="197" customWidth="1"/>
    <col min="6" max="6" width="2.125" style="197" customWidth="1"/>
    <col min="7" max="7" width="2" style="197" customWidth="1"/>
    <col min="8" max="8" width="13" style="197" bestFit="1" customWidth="1"/>
    <col min="9" max="16384" width="9.375" style="197"/>
  </cols>
  <sheetData>
    <row r="1" spans="2:9" ht="15" thickBot="1"/>
    <row r="2" spans="2:9">
      <c r="B2" s="198"/>
      <c r="C2" s="199"/>
      <c r="D2" s="199"/>
      <c r="E2" s="199"/>
      <c r="F2" s="200"/>
    </row>
    <row r="3" spans="2:9" ht="15.75">
      <c r="B3" s="201"/>
      <c r="C3" s="250" t="s">
        <v>136</v>
      </c>
      <c r="D3" s="250"/>
      <c r="E3" s="250"/>
      <c r="F3" s="202"/>
    </row>
    <row r="4" spans="2:9" ht="15" thickBot="1">
      <c r="B4" s="201"/>
      <c r="F4" s="202"/>
    </row>
    <row r="5" spans="2:9" ht="15">
      <c r="B5" s="201"/>
      <c r="C5" s="251" t="s">
        <v>96</v>
      </c>
      <c r="D5" s="252"/>
      <c r="E5" s="203" t="s">
        <v>137</v>
      </c>
      <c r="F5" s="202"/>
    </row>
    <row r="6" spans="2:9" ht="15">
      <c r="B6" s="201"/>
      <c r="C6" s="204">
        <v>1</v>
      </c>
      <c r="D6" s="205"/>
      <c r="E6" s="206"/>
      <c r="F6" s="202"/>
    </row>
    <row r="7" spans="2:9" ht="15">
      <c r="B7" s="201"/>
      <c r="C7" s="204">
        <v>2</v>
      </c>
      <c r="D7" s="205"/>
      <c r="E7" s="206"/>
      <c r="F7" s="202"/>
    </row>
    <row r="8" spans="2:9" ht="15.75" thickBot="1">
      <c r="B8" s="201"/>
      <c r="C8" s="204">
        <v>3</v>
      </c>
      <c r="D8" s="205"/>
      <c r="E8" s="206"/>
      <c r="F8" s="202"/>
    </row>
    <row r="9" spans="2:9" ht="16.5" thickBot="1">
      <c r="B9" s="201"/>
      <c r="C9" s="253" t="s">
        <v>138</v>
      </c>
      <c r="D9" s="254"/>
      <c r="E9" s="207">
        <f>SUM(E6:E8)</f>
        <v>0</v>
      </c>
      <c r="F9" s="202"/>
      <c r="H9" s="208" t="s">
        <v>139</v>
      </c>
      <c r="I9" s="209">
        <v>40</v>
      </c>
    </row>
    <row r="10" spans="2:9" ht="15" thickBot="1">
      <c r="B10" s="210"/>
      <c r="C10" s="211"/>
      <c r="D10" s="211"/>
      <c r="E10" s="211"/>
      <c r="F10" s="212"/>
    </row>
  </sheetData>
  <mergeCells count="3">
    <mergeCell ref="C3:E3"/>
    <mergeCell ref="C5:D5"/>
    <mergeCell ref="C9:D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6D5EC-C7FA-6644-8408-F944D3F7AF76}">
  <dimension ref="B1:E10"/>
  <sheetViews>
    <sheetView showGridLines="0" workbookViewId="0">
      <selection activeCell="F8" sqref="F8"/>
    </sheetView>
  </sheetViews>
  <sheetFormatPr defaultColWidth="11.125" defaultRowHeight="15"/>
  <cols>
    <col min="1" max="1" width="2.375" style="96" customWidth="1"/>
    <col min="2" max="2" width="74.125" style="96" customWidth="1"/>
    <col min="3" max="3" width="20.875" style="96" customWidth="1"/>
    <col min="4" max="16384" width="11.125" style="96"/>
  </cols>
  <sheetData>
    <row r="1" spans="2:5" ht="9.6" customHeight="1"/>
    <row r="2" spans="2:5" ht="50.45" customHeight="1">
      <c r="B2" s="108"/>
    </row>
    <row r="3" spans="2:5" ht="46.35" customHeight="1">
      <c r="B3" s="109" t="s">
        <v>85</v>
      </c>
    </row>
    <row r="4" spans="2:5" ht="5.45" customHeight="1" thickBot="1"/>
    <row r="5" spans="2:5" ht="35.450000000000003" customHeight="1">
      <c r="B5" s="98" t="s">
        <v>79</v>
      </c>
      <c r="C5" s="99" t="s">
        <v>84</v>
      </c>
    </row>
    <row r="6" spans="2:5" ht="60" customHeight="1">
      <c r="B6" s="102" t="s">
        <v>81</v>
      </c>
      <c r="C6" s="103"/>
      <c r="E6" s="97"/>
    </row>
    <row r="7" spans="2:5" ht="60" customHeight="1">
      <c r="B7" s="100" t="s">
        <v>82</v>
      </c>
      <c r="C7" s="101"/>
      <c r="E7" s="97"/>
    </row>
    <row r="8" spans="2:5" ht="60" customHeight="1">
      <c r="B8" s="102" t="s">
        <v>83</v>
      </c>
      <c r="C8" s="103"/>
      <c r="E8" s="97"/>
    </row>
    <row r="9" spans="2:5" ht="60" customHeight="1" thickBot="1">
      <c r="B9" s="105" t="s">
        <v>80</v>
      </c>
      <c r="C9" s="104"/>
    </row>
    <row r="10" spans="2:5" ht="24" thickBot="1">
      <c r="B10" s="106" t="s">
        <v>0</v>
      </c>
      <c r="C10" s="107">
        <f>SUM(C6:C9)</f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showGridLines="0" zoomScale="90" zoomScaleNormal="90" workbookViewId="0">
      <selection activeCell="D15" sqref="D15"/>
    </sheetView>
  </sheetViews>
  <sheetFormatPr defaultColWidth="9" defaultRowHeight="15"/>
  <cols>
    <col min="1" max="1" width="37" style="48" customWidth="1"/>
    <col min="2" max="6" width="39.125" style="48" customWidth="1"/>
    <col min="7" max="16384" width="9" style="48"/>
  </cols>
  <sheetData>
    <row r="1" spans="1:6" ht="15.75" thickBot="1"/>
    <row r="2" spans="1:6" ht="76.5" customHeight="1" thickBot="1">
      <c r="B2" s="259" t="s">
        <v>77</v>
      </c>
      <c r="C2" s="260"/>
      <c r="D2" s="260"/>
      <c r="E2" s="261"/>
    </row>
    <row r="3" spans="1:6" ht="140.25" customHeight="1" thickBot="1">
      <c r="B3" s="60"/>
      <c r="C3" s="95" t="s">
        <v>78</v>
      </c>
      <c r="D3" s="61"/>
      <c r="E3" s="62"/>
    </row>
    <row r="4" spans="1:6" ht="61.5" customHeight="1" thickBot="1">
      <c r="B4" s="262" t="s">
        <v>55</v>
      </c>
      <c r="C4" s="263"/>
      <c r="D4" s="262" t="s">
        <v>56</v>
      </c>
      <c r="E4" s="264"/>
    </row>
    <row r="5" spans="1:6" ht="61.5" customHeight="1">
      <c r="A5" s="61"/>
      <c r="B5" s="257" t="s">
        <v>57</v>
      </c>
      <c r="C5" s="265"/>
      <c r="D5" s="266" t="s">
        <v>59</v>
      </c>
      <c r="E5" s="267"/>
      <c r="F5" s="61"/>
    </row>
    <row r="6" spans="1:6" ht="61.5" customHeight="1">
      <c r="A6" s="61"/>
      <c r="B6" s="257" t="s">
        <v>58</v>
      </c>
      <c r="C6" s="265"/>
      <c r="D6" s="257" t="s">
        <v>60</v>
      </c>
      <c r="E6" s="258"/>
      <c r="F6" s="61"/>
    </row>
    <row r="7" spans="1:6" ht="61.5" customHeight="1" thickBot="1">
      <c r="A7" s="61"/>
      <c r="B7" s="63"/>
      <c r="C7" s="64"/>
      <c r="D7" s="255"/>
      <c r="E7" s="256"/>
      <c r="F7" s="61"/>
    </row>
    <row r="8" spans="1:6">
      <c r="A8" s="61"/>
      <c r="B8" s="61"/>
      <c r="C8" s="61"/>
      <c r="D8" s="61"/>
      <c r="E8" s="61"/>
      <c r="F8" s="61"/>
    </row>
    <row r="9" spans="1:6">
      <c r="A9" s="61"/>
      <c r="B9" s="61"/>
      <c r="C9" s="61"/>
      <c r="D9" s="61"/>
      <c r="E9" s="61"/>
      <c r="F9" s="61"/>
    </row>
  </sheetData>
  <mergeCells count="8">
    <mergeCell ref="D7:E7"/>
    <mergeCell ref="D6:E6"/>
    <mergeCell ref="B2:E2"/>
    <mergeCell ref="B4:C4"/>
    <mergeCell ref="D4:E4"/>
    <mergeCell ref="B5:C5"/>
    <mergeCell ref="B6:C6"/>
    <mergeCell ref="D5:E5"/>
  </mergeCells>
  <hyperlinks>
    <hyperlink ref="B5:C5" location="'Budget anno 1'!A1" display="Budget anno 1" xr:uid="{00000000-0004-0000-0000-000000000000}"/>
    <hyperlink ref="B6:C6" location="'Budget a tre anni'!A1" display="Budget a tre anni" xr:uid="{00000000-0004-0000-0000-000001000000}"/>
    <hyperlink ref="D5:E5" location="'Flusso di cassa'!A1" display="Flusso di cassa" xr:uid="{00000000-0004-0000-0000-000002000000}"/>
    <hyperlink ref="D6:E6" location="'Conto Economico'!A1" display="Conto Economico" xr:uid="{00000000-0004-0000-0000-000003000000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969"/>
  <sheetViews>
    <sheetView zoomScale="120" zoomScaleNormal="120" workbookViewId="0">
      <selection activeCell="B12" sqref="B12"/>
    </sheetView>
  </sheetViews>
  <sheetFormatPr defaultColWidth="11.125" defaultRowHeight="15" customHeight="1"/>
  <cols>
    <col min="1" max="1" width="7.625" style="12" customWidth="1"/>
    <col min="2" max="2" width="30" style="12" customWidth="1"/>
    <col min="3" max="3" width="14.5" style="12" bestFit="1" customWidth="1"/>
    <col min="4" max="4" width="10.625" style="12" customWidth="1"/>
    <col min="5" max="5" width="16.125" style="12" customWidth="1"/>
    <col min="6" max="7" width="11.625" style="12" bestFit="1" customWidth="1"/>
    <col min="8" max="8" width="12.375" style="12" bestFit="1" customWidth="1"/>
    <col min="9" max="13" width="12.125" style="12" bestFit="1" customWidth="1"/>
    <col min="14" max="16" width="11.625" style="12" bestFit="1" customWidth="1"/>
    <col min="17" max="17" width="12.125" style="12" bestFit="1" customWidth="1"/>
    <col min="18" max="18" width="14" style="12" customWidth="1"/>
    <col min="19" max="19" width="12.625" style="12" bestFit="1" customWidth="1"/>
    <col min="20" max="29" width="7" style="12" customWidth="1"/>
    <col min="30" max="16384" width="11.125" style="12"/>
  </cols>
  <sheetData>
    <row r="2" spans="1:17" ht="12.75">
      <c r="C2" s="25"/>
      <c r="D2" s="25"/>
      <c r="E2" s="25"/>
      <c r="F2" s="268" t="s">
        <v>68</v>
      </c>
      <c r="G2" s="268"/>
      <c r="H2" s="268"/>
      <c r="I2" s="268"/>
      <c r="J2" s="269" t="s">
        <v>67</v>
      </c>
      <c r="K2" s="269"/>
      <c r="L2" s="269"/>
      <c r="M2" s="269"/>
      <c r="N2" s="270" t="s">
        <v>69</v>
      </c>
      <c r="O2" s="270"/>
      <c r="P2" s="270"/>
      <c r="Q2" s="270"/>
    </row>
    <row r="3" spans="1:17" s="15" customFormat="1" ht="15.75" customHeight="1">
      <c r="B3" s="26" t="s">
        <v>45</v>
      </c>
      <c r="C3" s="10" t="s">
        <v>54</v>
      </c>
      <c r="D3" s="10"/>
      <c r="E3" s="10" t="s">
        <v>0</v>
      </c>
      <c r="F3" s="72" t="s">
        <v>24</v>
      </c>
      <c r="G3" s="72" t="s">
        <v>25</v>
      </c>
      <c r="H3" s="72" t="s">
        <v>26</v>
      </c>
      <c r="I3" s="72" t="s">
        <v>27</v>
      </c>
      <c r="J3" s="73" t="s">
        <v>28</v>
      </c>
      <c r="K3" s="73" t="s">
        <v>29</v>
      </c>
      <c r="L3" s="73" t="s">
        <v>30</v>
      </c>
      <c r="M3" s="73" t="s">
        <v>31</v>
      </c>
      <c r="N3" s="74" t="s">
        <v>32</v>
      </c>
      <c r="O3" s="74" t="s">
        <v>33</v>
      </c>
      <c r="P3" s="74" t="s">
        <v>34</v>
      </c>
      <c r="Q3" s="74" t="s">
        <v>35</v>
      </c>
    </row>
    <row r="4" spans="1:17" s="15" customFormat="1" ht="15.75" customHeight="1">
      <c r="B4" s="31"/>
      <c r="C4" s="13"/>
      <c r="D4" s="13"/>
      <c r="E4" s="13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15.75" customHeight="1">
      <c r="B5" s="67" t="s">
        <v>86</v>
      </c>
      <c r="C5" s="71"/>
      <c r="D5" s="68"/>
      <c r="E5" s="68"/>
      <c r="F5" s="69">
        <f>C5</f>
        <v>0</v>
      </c>
      <c r="G5" s="69">
        <f>F5</f>
        <v>0</v>
      </c>
      <c r="H5" s="69">
        <f t="shared" ref="H5:Q5" si="0">G5</f>
        <v>0</v>
      </c>
      <c r="I5" s="69">
        <f t="shared" si="0"/>
        <v>0</v>
      </c>
      <c r="J5" s="69">
        <f t="shared" si="0"/>
        <v>0</v>
      </c>
      <c r="K5" s="69">
        <f t="shared" si="0"/>
        <v>0</v>
      </c>
      <c r="L5" s="69">
        <f t="shared" si="0"/>
        <v>0</v>
      </c>
      <c r="M5" s="69">
        <f t="shared" si="0"/>
        <v>0</v>
      </c>
      <c r="N5" s="69">
        <f t="shared" si="0"/>
        <v>0</v>
      </c>
      <c r="O5" s="69">
        <f t="shared" si="0"/>
        <v>0</v>
      </c>
      <c r="P5" s="69">
        <f t="shared" si="0"/>
        <v>0</v>
      </c>
      <c r="Q5" s="69">
        <f t="shared" si="0"/>
        <v>0</v>
      </c>
    </row>
    <row r="6" spans="1:17" ht="15.75" customHeight="1">
      <c r="B6" s="67"/>
      <c r="C6" s="68"/>
      <c r="D6" s="68"/>
      <c r="E6" s="68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spans="1:17" ht="15.75" customHeight="1">
      <c r="B7" s="67" t="s">
        <v>70</v>
      </c>
      <c r="C7" s="71">
        <v>30</v>
      </c>
      <c r="D7" s="68"/>
      <c r="E7" s="68"/>
      <c r="F7" s="69">
        <f>$C$7</f>
        <v>30</v>
      </c>
      <c r="G7" s="69">
        <f t="shared" ref="G7:Q7" si="1">$C$7</f>
        <v>30</v>
      </c>
      <c r="H7" s="69">
        <f t="shared" si="1"/>
        <v>30</v>
      </c>
      <c r="I7" s="69">
        <f t="shared" si="1"/>
        <v>30</v>
      </c>
      <c r="J7" s="69">
        <f t="shared" si="1"/>
        <v>30</v>
      </c>
      <c r="K7" s="69">
        <f t="shared" si="1"/>
        <v>30</v>
      </c>
      <c r="L7" s="69">
        <f t="shared" si="1"/>
        <v>30</v>
      </c>
      <c r="M7" s="69">
        <f t="shared" si="1"/>
        <v>30</v>
      </c>
      <c r="N7" s="69">
        <f t="shared" si="1"/>
        <v>30</v>
      </c>
      <c r="O7" s="69">
        <f t="shared" si="1"/>
        <v>30</v>
      </c>
      <c r="P7" s="69">
        <f t="shared" si="1"/>
        <v>30</v>
      </c>
      <c r="Q7" s="69">
        <f t="shared" si="1"/>
        <v>30</v>
      </c>
    </row>
    <row r="8" spans="1:17" ht="15.75" customHeight="1">
      <c r="A8" s="68"/>
      <c r="B8" s="68"/>
      <c r="C8" s="68"/>
      <c r="D8" s="68"/>
      <c r="E8" s="68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spans="1:17" ht="15.75" customHeight="1">
      <c r="B9" s="67" t="s">
        <v>93</v>
      </c>
      <c r="C9" s="76">
        <v>0.4</v>
      </c>
      <c r="D9" s="68"/>
      <c r="E9" s="68"/>
      <c r="F9" s="81">
        <f>C9</f>
        <v>0.4</v>
      </c>
      <c r="G9" s="81">
        <f>F9</f>
        <v>0.4</v>
      </c>
      <c r="H9" s="81">
        <f t="shared" ref="H9:I9" si="2">G9</f>
        <v>0.4</v>
      </c>
      <c r="I9" s="81">
        <f t="shared" si="2"/>
        <v>0.4</v>
      </c>
      <c r="J9" s="69"/>
      <c r="K9" s="69"/>
      <c r="L9" s="69"/>
      <c r="M9" s="69"/>
      <c r="N9" s="69"/>
      <c r="O9" s="69"/>
      <c r="P9" s="69"/>
      <c r="Q9" s="69"/>
    </row>
    <row r="10" spans="1:17" ht="15.75" customHeight="1">
      <c r="B10" s="67" t="s">
        <v>94</v>
      </c>
      <c r="C10" s="77">
        <v>0.8</v>
      </c>
      <c r="D10" s="68"/>
      <c r="E10" s="68"/>
      <c r="F10" s="69"/>
      <c r="G10" s="69"/>
      <c r="H10" s="69"/>
      <c r="I10" s="69"/>
      <c r="J10" s="81">
        <f>$C$10</f>
        <v>0.8</v>
      </c>
      <c r="K10" s="81">
        <f t="shared" ref="K10:M10" si="3">$C$10</f>
        <v>0.8</v>
      </c>
      <c r="L10" s="81">
        <f t="shared" si="3"/>
        <v>0.8</v>
      </c>
      <c r="M10" s="81">
        <f t="shared" si="3"/>
        <v>0.8</v>
      </c>
      <c r="N10" s="69"/>
      <c r="O10" s="69"/>
      <c r="P10" s="69"/>
      <c r="Q10" s="69"/>
    </row>
    <row r="11" spans="1:17" ht="15.75" customHeight="1">
      <c r="B11" s="67" t="s">
        <v>95</v>
      </c>
      <c r="C11" s="75">
        <v>0.65</v>
      </c>
      <c r="D11" s="68"/>
      <c r="E11" s="68"/>
      <c r="F11" s="69"/>
      <c r="G11" s="69"/>
      <c r="H11" s="69"/>
      <c r="I11" s="69"/>
      <c r="J11" s="69"/>
      <c r="K11" s="69"/>
      <c r="L11" s="69"/>
      <c r="M11" s="69"/>
      <c r="N11" s="81">
        <f>$C$11</f>
        <v>0.65</v>
      </c>
      <c r="O11" s="81">
        <f t="shared" ref="O11:Q11" si="4">$C$11</f>
        <v>0.65</v>
      </c>
      <c r="P11" s="81">
        <f t="shared" si="4"/>
        <v>0.65</v>
      </c>
      <c r="Q11" s="81">
        <f t="shared" si="4"/>
        <v>0.65</v>
      </c>
    </row>
    <row r="12" spans="1:17" ht="15.75" customHeight="1">
      <c r="C12" s="68"/>
      <c r="D12" s="68"/>
      <c r="E12" s="68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spans="1:17" ht="15.75" customHeight="1">
      <c r="B13" s="67" t="s">
        <v>87</v>
      </c>
      <c r="C13" s="78">
        <v>25</v>
      </c>
      <c r="D13" s="68"/>
      <c r="E13" s="68"/>
      <c r="F13" s="82">
        <f>$C$13</f>
        <v>25</v>
      </c>
      <c r="G13" s="82">
        <f t="shared" ref="G13:I13" si="5">$C$13</f>
        <v>25</v>
      </c>
      <c r="H13" s="82">
        <f t="shared" si="5"/>
        <v>25</v>
      </c>
      <c r="I13" s="82">
        <f t="shared" si="5"/>
        <v>25</v>
      </c>
      <c r="J13" s="69"/>
      <c r="K13" s="69"/>
      <c r="L13" s="69"/>
      <c r="M13" s="69"/>
      <c r="N13" s="69"/>
      <c r="O13" s="69"/>
      <c r="P13" s="69"/>
      <c r="Q13" s="69"/>
    </row>
    <row r="14" spans="1:17" ht="15.75" customHeight="1">
      <c r="B14" s="67" t="s">
        <v>88</v>
      </c>
      <c r="C14" s="79">
        <v>35</v>
      </c>
      <c r="D14" s="68"/>
      <c r="E14" s="68"/>
      <c r="F14" s="69"/>
      <c r="G14" s="69"/>
      <c r="H14" s="69"/>
      <c r="I14" s="69"/>
      <c r="J14" s="82">
        <f>$C$14</f>
        <v>35</v>
      </c>
      <c r="K14" s="82">
        <f t="shared" ref="K14:M14" si="6">$C$14</f>
        <v>35</v>
      </c>
      <c r="L14" s="82">
        <f t="shared" si="6"/>
        <v>35</v>
      </c>
      <c r="M14" s="82">
        <f t="shared" si="6"/>
        <v>35</v>
      </c>
      <c r="N14" s="69"/>
      <c r="O14" s="69"/>
      <c r="P14" s="69"/>
      <c r="Q14" s="69"/>
    </row>
    <row r="15" spans="1:17" ht="15.75" customHeight="1">
      <c r="B15" s="67" t="s">
        <v>89</v>
      </c>
      <c r="C15" s="80">
        <v>30</v>
      </c>
      <c r="D15" s="21"/>
      <c r="E15" s="32"/>
      <c r="F15" s="33"/>
      <c r="G15" s="33"/>
      <c r="H15" s="33"/>
      <c r="I15" s="33"/>
      <c r="J15" s="33"/>
      <c r="K15" s="33"/>
      <c r="L15" s="33"/>
      <c r="M15" s="33"/>
      <c r="N15" s="82">
        <f>$C$15</f>
        <v>30</v>
      </c>
      <c r="O15" s="82">
        <f t="shared" ref="O15:Q15" si="7">$C$15</f>
        <v>30</v>
      </c>
      <c r="P15" s="82">
        <f t="shared" si="7"/>
        <v>30</v>
      </c>
      <c r="Q15" s="82">
        <f t="shared" si="7"/>
        <v>30</v>
      </c>
    </row>
    <row r="16" spans="1:17" ht="12.75">
      <c r="B16" s="17"/>
      <c r="C16" s="21"/>
      <c r="D16" s="21"/>
      <c r="E16" s="70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  <row r="17" spans="2:18" s="15" customFormat="1" ht="12.75">
      <c r="B17" s="10" t="s">
        <v>66</v>
      </c>
      <c r="C17" s="10"/>
      <c r="D17" s="10"/>
      <c r="E17" s="19">
        <f>SUM(F17:Q17)</f>
        <v>0</v>
      </c>
      <c r="F17" s="19">
        <f>(F5*F7*F9*F13)+(F5*F7*F10*F14)+(F5*F7*F11*F15)</f>
        <v>0</v>
      </c>
      <c r="G17" s="19">
        <f t="shared" ref="G17:Q17" si="8">(G5*G7*G9*G13)+(G5*G7*G10*G14)+(G5*G7*G11*G15)</f>
        <v>0</v>
      </c>
      <c r="H17" s="19">
        <f t="shared" si="8"/>
        <v>0</v>
      </c>
      <c r="I17" s="19">
        <f t="shared" si="8"/>
        <v>0</v>
      </c>
      <c r="J17" s="19">
        <f t="shared" si="8"/>
        <v>0</v>
      </c>
      <c r="K17" s="19">
        <f t="shared" si="8"/>
        <v>0</v>
      </c>
      <c r="L17" s="19">
        <f t="shared" si="8"/>
        <v>0</v>
      </c>
      <c r="M17" s="19">
        <f t="shared" si="8"/>
        <v>0</v>
      </c>
      <c r="N17" s="19">
        <f t="shared" si="8"/>
        <v>0</v>
      </c>
      <c r="O17" s="19">
        <f t="shared" si="8"/>
        <v>0</v>
      </c>
      <c r="P17" s="19">
        <f t="shared" si="8"/>
        <v>0</v>
      </c>
      <c r="Q17" s="19">
        <f t="shared" si="8"/>
        <v>0</v>
      </c>
    </row>
    <row r="18" spans="2:18" s="15" customFormat="1" ht="12.75">
      <c r="B18" s="13"/>
      <c r="C18" s="13"/>
      <c r="D18" s="13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2:18" s="15" customFormat="1" ht="12.75">
      <c r="B19" s="26" t="s">
        <v>71</v>
      </c>
      <c r="C19" s="10"/>
      <c r="D19" s="10"/>
      <c r="E19" s="10"/>
      <c r="F19" s="11" t="s">
        <v>24</v>
      </c>
      <c r="G19" s="11" t="s">
        <v>25</v>
      </c>
      <c r="H19" s="11" t="s">
        <v>26</v>
      </c>
      <c r="I19" s="11" t="s">
        <v>27</v>
      </c>
      <c r="J19" s="11" t="s">
        <v>28</v>
      </c>
      <c r="K19" s="11" t="s">
        <v>29</v>
      </c>
      <c r="L19" s="11" t="s">
        <v>30</v>
      </c>
      <c r="M19" s="11" t="s">
        <v>31</v>
      </c>
      <c r="N19" s="11" t="s">
        <v>32</v>
      </c>
      <c r="O19" s="11" t="s">
        <v>33</v>
      </c>
      <c r="P19" s="11" t="s">
        <v>34</v>
      </c>
      <c r="Q19" s="11" t="s">
        <v>35</v>
      </c>
    </row>
    <row r="20" spans="2:18" s="15" customFormat="1" ht="12.75">
      <c r="B20" s="13"/>
      <c r="C20" s="13"/>
      <c r="D20" s="13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2:18" s="15" customFormat="1" ht="12.75">
      <c r="B21" s="68" t="s">
        <v>90</v>
      </c>
      <c r="C21" s="29">
        <v>0.25</v>
      </c>
      <c r="D21" s="68"/>
      <c r="E21" s="70">
        <f>SUM(F21:Q21)</f>
        <v>0</v>
      </c>
      <c r="F21" s="70">
        <f>F17*C$21</f>
        <v>0</v>
      </c>
      <c r="G21" s="70">
        <f t="shared" ref="G21:Q21" si="9">G17*$C$21</f>
        <v>0</v>
      </c>
      <c r="H21" s="70">
        <f t="shared" si="9"/>
        <v>0</v>
      </c>
      <c r="I21" s="70">
        <f t="shared" si="9"/>
        <v>0</v>
      </c>
      <c r="J21" s="70">
        <f t="shared" si="9"/>
        <v>0</v>
      </c>
      <c r="K21" s="70">
        <f t="shared" si="9"/>
        <v>0</v>
      </c>
      <c r="L21" s="70">
        <f t="shared" si="9"/>
        <v>0</v>
      </c>
      <c r="M21" s="70">
        <f t="shared" si="9"/>
        <v>0</v>
      </c>
      <c r="N21" s="70">
        <f t="shared" si="9"/>
        <v>0</v>
      </c>
      <c r="O21" s="70">
        <f t="shared" si="9"/>
        <v>0</v>
      </c>
      <c r="P21" s="70">
        <f t="shared" si="9"/>
        <v>0</v>
      </c>
      <c r="Q21" s="70">
        <f t="shared" si="9"/>
        <v>0</v>
      </c>
      <c r="R21" s="12"/>
    </row>
    <row r="22" spans="2:18" s="15" customFormat="1" ht="12.75">
      <c r="B22" s="68" t="s">
        <v>72</v>
      </c>
      <c r="C22" s="29">
        <v>0.05</v>
      </c>
      <c r="D22" s="68"/>
      <c r="E22" s="70">
        <f>SUM(F22:Q22)</f>
        <v>0</v>
      </c>
      <c r="F22" s="70">
        <f>F17*$C$22</f>
        <v>0</v>
      </c>
      <c r="G22" s="70">
        <f t="shared" ref="G22:Q22" si="10">G17*$C$22</f>
        <v>0</v>
      </c>
      <c r="H22" s="70">
        <f t="shared" si="10"/>
        <v>0</v>
      </c>
      <c r="I22" s="70">
        <f t="shared" si="10"/>
        <v>0</v>
      </c>
      <c r="J22" s="70">
        <f t="shared" si="10"/>
        <v>0</v>
      </c>
      <c r="K22" s="70">
        <f t="shared" si="10"/>
        <v>0</v>
      </c>
      <c r="L22" s="70">
        <f t="shared" si="10"/>
        <v>0</v>
      </c>
      <c r="M22" s="70">
        <f t="shared" si="10"/>
        <v>0</v>
      </c>
      <c r="N22" s="70">
        <f t="shared" si="10"/>
        <v>0</v>
      </c>
      <c r="O22" s="70">
        <f t="shared" si="10"/>
        <v>0</v>
      </c>
      <c r="P22" s="70">
        <f t="shared" si="10"/>
        <v>0</v>
      </c>
      <c r="Q22" s="70">
        <f t="shared" si="10"/>
        <v>0</v>
      </c>
      <c r="R22" s="12"/>
    </row>
    <row r="23" spans="2:18" s="15" customFormat="1" ht="12.75">
      <c r="B23" s="68"/>
      <c r="C23" s="68"/>
      <c r="D23" s="68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12"/>
    </row>
    <row r="24" spans="2:18" s="15" customFormat="1" ht="12.75">
      <c r="B24" s="10" t="s">
        <v>0</v>
      </c>
      <c r="C24" s="10"/>
      <c r="D24" s="10"/>
      <c r="E24" s="19">
        <f>SUM(E21:E23)</f>
        <v>0</v>
      </c>
      <c r="F24" s="19">
        <f t="shared" ref="F24:Q24" si="11">SUM(F21:F23)</f>
        <v>0</v>
      </c>
      <c r="G24" s="19">
        <f t="shared" si="11"/>
        <v>0</v>
      </c>
      <c r="H24" s="19">
        <f t="shared" si="11"/>
        <v>0</v>
      </c>
      <c r="I24" s="19">
        <f t="shared" si="11"/>
        <v>0</v>
      </c>
      <c r="J24" s="19">
        <f t="shared" si="11"/>
        <v>0</v>
      </c>
      <c r="K24" s="19">
        <f t="shared" si="11"/>
        <v>0</v>
      </c>
      <c r="L24" s="19">
        <f t="shared" si="11"/>
        <v>0</v>
      </c>
      <c r="M24" s="19">
        <f t="shared" si="11"/>
        <v>0</v>
      </c>
      <c r="N24" s="19">
        <f t="shared" si="11"/>
        <v>0</v>
      </c>
      <c r="O24" s="19">
        <f t="shared" si="11"/>
        <v>0</v>
      </c>
      <c r="P24" s="19">
        <f t="shared" si="11"/>
        <v>0</v>
      </c>
      <c r="Q24" s="19">
        <f t="shared" si="11"/>
        <v>0</v>
      </c>
    </row>
    <row r="25" spans="2:18" s="15" customFormat="1" ht="12.75">
      <c r="B25" s="13"/>
      <c r="C25" s="13"/>
      <c r="D25" s="13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</row>
    <row r="26" spans="2:18" ht="12.75">
      <c r="B26" s="26" t="s">
        <v>63</v>
      </c>
      <c r="C26" s="10"/>
      <c r="D26" s="10"/>
      <c r="E26" s="10"/>
      <c r="F26" s="11" t="s">
        <v>24</v>
      </c>
      <c r="G26" s="11" t="s">
        <v>25</v>
      </c>
      <c r="H26" s="11" t="s">
        <v>26</v>
      </c>
      <c r="I26" s="11" t="s">
        <v>27</v>
      </c>
      <c r="J26" s="11" t="s">
        <v>28</v>
      </c>
      <c r="K26" s="11" t="s">
        <v>29</v>
      </c>
      <c r="L26" s="11" t="s">
        <v>30</v>
      </c>
      <c r="M26" s="11" t="s">
        <v>31</v>
      </c>
      <c r="N26" s="11" t="s">
        <v>32</v>
      </c>
      <c r="O26" s="11" t="s">
        <v>33</v>
      </c>
      <c r="P26" s="11" t="s">
        <v>34</v>
      </c>
      <c r="Q26" s="11" t="s">
        <v>35</v>
      </c>
    </row>
    <row r="27" spans="2:18" ht="12.75">
      <c r="B27" s="12" t="s">
        <v>64</v>
      </c>
      <c r="E27" s="17">
        <f>SUM(F27:Q27)</f>
        <v>0</v>
      </c>
      <c r="F27" s="92"/>
      <c r="G27" s="17">
        <f>F27</f>
        <v>0</v>
      </c>
      <c r="H27" s="17">
        <f t="shared" ref="H27:Q27" si="12">G27</f>
        <v>0</v>
      </c>
      <c r="I27" s="17">
        <f t="shared" si="12"/>
        <v>0</v>
      </c>
      <c r="J27" s="17">
        <f t="shared" si="12"/>
        <v>0</v>
      </c>
      <c r="K27" s="17">
        <f t="shared" si="12"/>
        <v>0</v>
      </c>
      <c r="L27" s="17">
        <f t="shared" si="12"/>
        <v>0</v>
      </c>
      <c r="M27" s="17">
        <f t="shared" si="12"/>
        <v>0</v>
      </c>
      <c r="N27" s="17">
        <f t="shared" si="12"/>
        <v>0</v>
      </c>
      <c r="O27" s="17">
        <f t="shared" si="12"/>
        <v>0</v>
      </c>
      <c r="P27" s="17">
        <f t="shared" si="12"/>
        <v>0</v>
      </c>
      <c r="Q27" s="17">
        <f t="shared" si="12"/>
        <v>0</v>
      </c>
    </row>
    <row r="28" spans="2:18" ht="12.75">
      <c r="B28" s="12" t="s">
        <v>65</v>
      </c>
      <c r="E28" s="17">
        <f t="shared" ref="E28" si="13">SUM(F28:Q28)</f>
        <v>0</v>
      </c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</row>
    <row r="29" spans="2:18" ht="12.75">
      <c r="E29" s="17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2:18" ht="12.75">
      <c r="B30" s="10" t="s">
        <v>0</v>
      </c>
      <c r="C30" s="10"/>
      <c r="D30" s="10"/>
      <c r="E30" s="19">
        <f>SUM(E27:E29)</f>
        <v>0</v>
      </c>
      <c r="F30" s="19">
        <f t="shared" ref="F30:Q30" si="14">SUM(F27:F29)</f>
        <v>0</v>
      </c>
      <c r="G30" s="19">
        <f t="shared" si="14"/>
        <v>0</v>
      </c>
      <c r="H30" s="19">
        <f t="shared" si="14"/>
        <v>0</v>
      </c>
      <c r="I30" s="19">
        <f t="shared" si="14"/>
        <v>0</v>
      </c>
      <c r="J30" s="19">
        <f t="shared" si="14"/>
        <v>0</v>
      </c>
      <c r="K30" s="19">
        <f t="shared" si="14"/>
        <v>0</v>
      </c>
      <c r="L30" s="19">
        <f t="shared" si="14"/>
        <v>0</v>
      </c>
      <c r="M30" s="19">
        <f t="shared" si="14"/>
        <v>0</v>
      </c>
      <c r="N30" s="19">
        <f t="shared" si="14"/>
        <v>0</v>
      </c>
      <c r="O30" s="19">
        <f t="shared" si="14"/>
        <v>0</v>
      </c>
      <c r="P30" s="19">
        <f t="shared" si="14"/>
        <v>0</v>
      </c>
      <c r="Q30" s="19">
        <f t="shared" si="14"/>
        <v>0</v>
      </c>
    </row>
    <row r="31" spans="2:18" ht="12.75"/>
    <row r="32" spans="2:18" ht="12.75">
      <c r="B32" s="26" t="s">
        <v>46</v>
      </c>
      <c r="C32" s="10"/>
      <c r="D32" s="10"/>
      <c r="E32" s="10"/>
      <c r="F32" s="11" t="s">
        <v>24</v>
      </c>
      <c r="G32" s="11" t="s">
        <v>25</v>
      </c>
      <c r="H32" s="11" t="s">
        <v>26</v>
      </c>
      <c r="I32" s="11" t="s">
        <v>27</v>
      </c>
      <c r="J32" s="11" t="s">
        <v>28</v>
      </c>
      <c r="K32" s="11" t="s">
        <v>29</v>
      </c>
      <c r="L32" s="11" t="s">
        <v>30</v>
      </c>
      <c r="M32" s="11" t="s">
        <v>31</v>
      </c>
      <c r="N32" s="11" t="s">
        <v>32</v>
      </c>
      <c r="O32" s="11" t="s">
        <v>33</v>
      </c>
      <c r="P32" s="11" t="s">
        <v>34</v>
      </c>
      <c r="Q32" s="11" t="s">
        <v>35</v>
      </c>
    </row>
    <row r="33" spans="2:17" ht="12.75">
      <c r="B33" s="12" t="s">
        <v>73</v>
      </c>
      <c r="E33" s="17">
        <f>SUM(F33:Q33)</f>
        <v>0</v>
      </c>
      <c r="F33" s="92"/>
      <c r="G33" s="24">
        <f>F33</f>
        <v>0</v>
      </c>
      <c r="H33" s="24">
        <f t="shared" ref="H33:Q33" si="15">G33</f>
        <v>0</v>
      </c>
      <c r="I33" s="24">
        <f t="shared" si="15"/>
        <v>0</v>
      </c>
      <c r="J33" s="24">
        <f t="shared" si="15"/>
        <v>0</v>
      </c>
      <c r="K33" s="24">
        <f t="shared" si="15"/>
        <v>0</v>
      </c>
      <c r="L33" s="24">
        <f t="shared" si="15"/>
        <v>0</v>
      </c>
      <c r="M33" s="24">
        <f t="shared" si="15"/>
        <v>0</v>
      </c>
      <c r="N33" s="24">
        <f t="shared" si="15"/>
        <v>0</v>
      </c>
      <c r="O33" s="24">
        <f t="shared" si="15"/>
        <v>0</v>
      </c>
      <c r="P33" s="24">
        <f t="shared" si="15"/>
        <v>0</v>
      </c>
      <c r="Q33" s="24">
        <f t="shared" si="15"/>
        <v>0</v>
      </c>
    </row>
    <row r="34" spans="2:17" ht="12.75">
      <c r="B34" s="12" t="s">
        <v>52</v>
      </c>
      <c r="C34" s="30">
        <v>0.02</v>
      </c>
      <c r="E34" s="17">
        <f>SUM(F34:Q34)</f>
        <v>0</v>
      </c>
      <c r="F34" s="17">
        <f>'Budget anno 1'!F17*'Budget anno 1'!C34</f>
        <v>0</v>
      </c>
      <c r="G34" s="24">
        <f>'Budget anno 1'!G17*'Budget anno 1'!$C$34</f>
        <v>0</v>
      </c>
      <c r="H34" s="24">
        <f>'Budget anno 1'!H17*'Budget anno 1'!$C$34</f>
        <v>0</v>
      </c>
      <c r="I34" s="24">
        <f>'Budget anno 1'!I17*'Budget anno 1'!$C$34</f>
        <v>0</v>
      </c>
      <c r="J34" s="24">
        <f>'Budget anno 1'!J17*'Budget anno 1'!$C$34</f>
        <v>0</v>
      </c>
      <c r="K34" s="24">
        <f>'Budget anno 1'!K17*'Budget anno 1'!$C$34</f>
        <v>0</v>
      </c>
      <c r="L34" s="24">
        <f>'Budget anno 1'!L17*'Budget anno 1'!$C$34</f>
        <v>0</v>
      </c>
      <c r="M34" s="24">
        <f>'Budget anno 1'!M17*'Budget anno 1'!$C$34</f>
        <v>0</v>
      </c>
      <c r="N34" s="24">
        <f>'Budget anno 1'!N17*'Budget anno 1'!$C$34</f>
        <v>0</v>
      </c>
      <c r="O34" s="24">
        <f>'Budget anno 1'!O17*'Budget anno 1'!$C$34</f>
        <v>0</v>
      </c>
      <c r="P34" s="24">
        <f>'Budget anno 1'!P17*'Budget anno 1'!$C$34</f>
        <v>0</v>
      </c>
      <c r="Q34" s="24">
        <f>'Budget anno 1'!Q17*'Budget anno 1'!$C$34</f>
        <v>0</v>
      </c>
    </row>
    <row r="35" spans="2:17" ht="12.75">
      <c r="B35" s="12" t="s">
        <v>53</v>
      </c>
      <c r="E35" s="17">
        <f t="shared" ref="E35" si="16">SUM(F35:Q35)</f>
        <v>0</v>
      </c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</row>
    <row r="36" spans="2:17" ht="12.75">
      <c r="E36" s="17"/>
      <c r="F36" s="22"/>
      <c r="G36" s="24"/>
      <c r="H36" s="24"/>
      <c r="I36" s="24"/>
      <c r="J36" s="24"/>
      <c r="K36" s="24"/>
      <c r="L36" s="22"/>
      <c r="M36" s="24"/>
      <c r="N36" s="24"/>
      <c r="O36" s="24"/>
      <c r="P36" s="24"/>
      <c r="Q36" s="24"/>
    </row>
    <row r="37" spans="2:17" ht="12.75">
      <c r="B37" s="10" t="s">
        <v>0</v>
      </c>
      <c r="C37" s="10"/>
      <c r="D37" s="10"/>
      <c r="E37" s="19">
        <f t="shared" ref="E37:Q37" si="17">SUM(E33:E35)</f>
        <v>0</v>
      </c>
      <c r="F37" s="19">
        <f t="shared" si="17"/>
        <v>0</v>
      </c>
      <c r="G37" s="19">
        <f t="shared" si="17"/>
        <v>0</v>
      </c>
      <c r="H37" s="19">
        <f t="shared" si="17"/>
        <v>0</v>
      </c>
      <c r="I37" s="19">
        <f t="shared" si="17"/>
        <v>0</v>
      </c>
      <c r="J37" s="19">
        <f t="shared" si="17"/>
        <v>0</v>
      </c>
      <c r="K37" s="19">
        <f t="shared" si="17"/>
        <v>0</v>
      </c>
      <c r="L37" s="19">
        <f t="shared" si="17"/>
        <v>0</v>
      </c>
      <c r="M37" s="19">
        <f t="shared" si="17"/>
        <v>0</v>
      </c>
      <c r="N37" s="19">
        <f t="shared" si="17"/>
        <v>0</v>
      </c>
      <c r="O37" s="19">
        <f t="shared" si="17"/>
        <v>0</v>
      </c>
      <c r="P37" s="19">
        <f t="shared" si="17"/>
        <v>0</v>
      </c>
      <c r="Q37" s="19">
        <f t="shared" si="17"/>
        <v>0</v>
      </c>
    </row>
    <row r="38" spans="2:17" ht="12.75"/>
    <row r="39" spans="2:17" ht="12.75">
      <c r="B39" s="26" t="s">
        <v>44</v>
      </c>
      <c r="C39" s="10" t="s">
        <v>61</v>
      </c>
      <c r="D39" s="10" t="s">
        <v>62</v>
      </c>
      <c r="E39" s="10"/>
      <c r="F39" s="11" t="s">
        <v>24</v>
      </c>
      <c r="G39" s="11" t="s">
        <v>25</v>
      </c>
      <c r="H39" s="11" t="s">
        <v>26</v>
      </c>
      <c r="I39" s="11" t="s">
        <v>27</v>
      </c>
      <c r="J39" s="11" t="s">
        <v>28</v>
      </c>
      <c r="K39" s="11" t="s">
        <v>29</v>
      </c>
      <c r="L39" s="11" t="s">
        <v>30</v>
      </c>
      <c r="M39" s="11" t="s">
        <v>31</v>
      </c>
      <c r="N39" s="11" t="s">
        <v>32</v>
      </c>
      <c r="O39" s="11" t="s">
        <v>33</v>
      </c>
      <c r="P39" s="11" t="s">
        <v>34</v>
      </c>
      <c r="Q39" s="11" t="s">
        <v>35</v>
      </c>
    </row>
    <row r="40" spans="2:17" ht="12.75">
      <c r="B40" s="12" t="s">
        <v>74</v>
      </c>
      <c r="C40" s="65">
        <v>1</v>
      </c>
      <c r="D40" s="66"/>
      <c r="E40" s="17">
        <f>SUM(F40:Q40)</f>
        <v>0</v>
      </c>
      <c r="F40" s="24">
        <f>C40*D40</f>
        <v>0</v>
      </c>
      <c r="G40" s="17">
        <f>F40</f>
        <v>0</v>
      </c>
      <c r="H40" s="17">
        <f t="shared" ref="H40:Q40" si="18">G40</f>
        <v>0</v>
      </c>
      <c r="I40" s="17">
        <f t="shared" si="18"/>
        <v>0</v>
      </c>
      <c r="J40" s="17">
        <f t="shared" si="18"/>
        <v>0</v>
      </c>
      <c r="K40" s="17">
        <f t="shared" si="18"/>
        <v>0</v>
      </c>
      <c r="L40" s="17">
        <f t="shared" si="18"/>
        <v>0</v>
      </c>
      <c r="M40" s="17">
        <f t="shared" si="18"/>
        <v>0</v>
      </c>
      <c r="N40" s="17">
        <f t="shared" si="18"/>
        <v>0</v>
      </c>
      <c r="O40" s="17">
        <f t="shared" si="18"/>
        <v>0</v>
      </c>
      <c r="P40" s="17">
        <f t="shared" si="18"/>
        <v>0</v>
      </c>
      <c r="Q40" s="17">
        <f t="shared" si="18"/>
        <v>0</v>
      </c>
    </row>
    <row r="41" spans="2:17" ht="12.75">
      <c r="B41" s="12" t="s">
        <v>75</v>
      </c>
      <c r="C41" s="65">
        <v>1</v>
      </c>
      <c r="D41" s="66"/>
      <c r="E41" s="17">
        <f t="shared" ref="E41:E42" si="19">SUM(F41:Q41)</f>
        <v>0</v>
      </c>
      <c r="F41" s="24">
        <f t="shared" ref="F41" si="20">C41*D41</f>
        <v>0</v>
      </c>
      <c r="G41" s="17">
        <f t="shared" ref="G41:Q42" si="21">F41</f>
        <v>0</v>
      </c>
      <c r="H41" s="17">
        <f t="shared" si="21"/>
        <v>0</v>
      </c>
      <c r="I41" s="17">
        <f t="shared" si="21"/>
        <v>0</v>
      </c>
      <c r="J41" s="17">
        <f t="shared" si="21"/>
        <v>0</v>
      </c>
      <c r="K41" s="17">
        <f t="shared" si="21"/>
        <v>0</v>
      </c>
      <c r="L41" s="17">
        <f t="shared" si="21"/>
        <v>0</v>
      </c>
      <c r="M41" s="17">
        <f t="shared" si="21"/>
        <v>0</v>
      </c>
      <c r="N41" s="17">
        <f t="shared" si="21"/>
        <v>0</v>
      </c>
      <c r="O41" s="17">
        <f t="shared" si="21"/>
        <v>0</v>
      </c>
      <c r="P41" s="17">
        <f t="shared" si="21"/>
        <v>0</v>
      </c>
      <c r="Q41" s="17">
        <f t="shared" si="21"/>
        <v>0</v>
      </c>
    </row>
    <row r="42" spans="2:17" ht="12.75">
      <c r="B42" s="12" t="s">
        <v>76</v>
      </c>
      <c r="C42" s="65">
        <v>1</v>
      </c>
      <c r="D42" s="66"/>
      <c r="E42" s="17">
        <f t="shared" si="19"/>
        <v>0</v>
      </c>
      <c r="F42" s="24">
        <f>C42*D42</f>
        <v>0</v>
      </c>
      <c r="G42" s="17">
        <f t="shared" si="21"/>
        <v>0</v>
      </c>
      <c r="H42" s="17">
        <f t="shared" si="21"/>
        <v>0</v>
      </c>
      <c r="I42" s="17">
        <f t="shared" si="21"/>
        <v>0</v>
      </c>
      <c r="J42" s="17">
        <f t="shared" si="21"/>
        <v>0</v>
      </c>
      <c r="K42" s="17">
        <f t="shared" si="21"/>
        <v>0</v>
      </c>
      <c r="L42" s="17">
        <f t="shared" si="21"/>
        <v>0</v>
      </c>
      <c r="M42" s="17">
        <f t="shared" si="21"/>
        <v>0</v>
      </c>
      <c r="N42" s="17">
        <f t="shared" si="21"/>
        <v>0</v>
      </c>
      <c r="O42" s="17">
        <f t="shared" si="21"/>
        <v>0</v>
      </c>
      <c r="P42" s="17">
        <f t="shared" si="21"/>
        <v>0</v>
      </c>
      <c r="Q42" s="17">
        <f t="shared" si="21"/>
        <v>0</v>
      </c>
    </row>
    <row r="43" spans="2:17" ht="12.75">
      <c r="E43" s="17"/>
      <c r="F43" s="22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</row>
    <row r="44" spans="2:17" ht="12.75">
      <c r="B44" s="10" t="s">
        <v>0</v>
      </c>
      <c r="C44" s="10"/>
      <c r="D44" s="10"/>
      <c r="E44" s="19">
        <f>SUM(F44:Q44)</f>
        <v>0</v>
      </c>
      <c r="F44" s="19">
        <f t="shared" ref="F44:Q44" si="22">SUM(F40:F42)</f>
        <v>0</v>
      </c>
      <c r="G44" s="19">
        <f t="shared" si="22"/>
        <v>0</v>
      </c>
      <c r="H44" s="19">
        <f t="shared" si="22"/>
        <v>0</v>
      </c>
      <c r="I44" s="19">
        <f t="shared" si="22"/>
        <v>0</v>
      </c>
      <c r="J44" s="19">
        <f t="shared" si="22"/>
        <v>0</v>
      </c>
      <c r="K44" s="19">
        <f t="shared" si="22"/>
        <v>0</v>
      </c>
      <c r="L44" s="19">
        <f t="shared" si="22"/>
        <v>0</v>
      </c>
      <c r="M44" s="19">
        <f t="shared" si="22"/>
        <v>0</v>
      </c>
      <c r="N44" s="19">
        <f t="shared" si="22"/>
        <v>0</v>
      </c>
      <c r="O44" s="19">
        <f t="shared" si="22"/>
        <v>0</v>
      </c>
      <c r="P44" s="19">
        <f t="shared" si="22"/>
        <v>0</v>
      </c>
      <c r="Q44" s="19">
        <f t="shared" si="22"/>
        <v>0</v>
      </c>
    </row>
    <row r="45" spans="2:17" ht="12.75"/>
    <row r="46" spans="2:17" ht="12.75"/>
    <row r="47" spans="2:17" ht="12.75"/>
    <row r="48" spans="2:17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</sheetData>
  <mergeCells count="3">
    <mergeCell ref="F2:I2"/>
    <mergeCell ref="J2:M2"/>
    <mergeCell ref="N2:Q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35"/>
  <sheetViews>
    <sheetView showGridLines="0" zoomScale="80" zoomScaleNormal="80" workbookViewId="0">
      <selection activeCell="C40" sqref="C40"/>
    </sheetView>
  </sheetViews>
  <sheetFormatPr defaultColWidth="9" defaultRowHeight="15"/>
  <cols>
    <col min="1" max="1" width="9" style="48"/>
    <col min="2" max="2" width="30.125" style="48" bestFit="1" customWidth="1"/>
    <col min="3" max="3" width="23.125" style="48" customWidth="1"/>
    <col min="4" max="6" width="20.625" style="48" customWidth="1"/>
    <col min="7" max="16384" width="9" style="48"/>
  </cols>
  <sheetData>
    <row r="2" spans="2:6" ht="15.75">
      <c r="B2" s="47" t="s">
        <v>45</v>
      </c>
      <c r="C2" s="47"/>
      <c r="D2" s="47">
        <v>2019</v>
      </c>
      <c r="E2" s="47">
        <f>D2+1</f>
        <v>2020</v>
      </c>
      <c r="F2" s="47">
        <f>E2+1</f>
        <v>2021</v>
      </c>
    </row>
    <row r="4" spans="2:6">
      <c r="B4" s="48" t="str">
        <f>'Budget anno 1'!B5</f>
        <v># servizi giornalieri erogati</v>
      </c>
      <c r="D4" s="48">
        <f>'Budget anno 1'!C5</f>
        <v>0</v>
      </c>
      <c r="E4" s="89"/>
      <c r="F4" s="89"/>
    </row>
    <row r="5" spans="2:6">
      <c r="C5" s="57"/>
    </row>
    <row r="6" spans="2:6">
      <c r="B6" s="48" t="str">
        <f>'Budget anno 1'!B7</f>
        <v># giorni lavorativi</v>
      </c>
      <c r="D6" s="48">
        <f>SUM('Budget anno 1'!F7:Q7)</f>
        <v>360</v>
      </c>
      <c r="E6" s="89"/>
      <c r="F6" s="89"/>
    </row>
    <row r="7" spans="2:6">
      <c r="C7" s="57"/>
      <c r="D7" s="49"/>
      <c r="E7" s="58"/>
      <c r="F7" s="58"/>
    </row>
    <row r="8" spans="2:6">
      <c r="B8" s="48" t="s">
        <v>91</v>
      </c>
      <c r="D8" s="54">
        <f>AVERAGE('Budget anno 1'!F9:Q11)</f>
        <v>0.61666666666666681</v>
      </c>
      <c r="E8" s="90"/>
      <c r="F8" s="90"/>
    </row>
    <row r="9" spans="2:6">
      <c r="E9" s="54"/>
      <c r="F9" s="54"/>
    </row>
    <row r="10" spans="2:6">
      <c r="B10" s="48" t="s">
        <v>92</v>
      </c>
      <c r="D10" s="83">
        <f>AVERAGE('Budget anno 1'!F13:Q15)</f>
        <v>30</v>
      </c>
      <c r="E10" s="91"/>
      <c r="F10" s="91"/>
    </row>
    <row r="11" spans="2:6">
      <c r="D11" s="53"/>
      <c r="E11" s="53"/>
      <c r="F11" s="53"/>
    </row>
    <row r="12" spans="2:6" ht="15.75">
      <c r="B12" s="3" t="s">
        <v>0</v>
      </c>
      <c r="C12" s="47"/>
      <c r="D12" s="55">
        <f>'Budget anno 1'!E17</f>
        <v>0</v>
      </c>
      <c r="E12" s="55">
        <f t="shared" ref="E12:F12" si="0">E4*E6*E8*E10</f>
        <v>0</v>
      </c>
      <c r="F12" s="55">
        <f t="shared" si="0"/>
        <v>0</v>
      </c>
    </row>
    <row r="14" spans="2:6" ht="15.75">
      <c r="B14" s="47" t="s">
        <v>49</v>
      </c>
      <c r="C14" s="47"/>
      <c r="D14" s="52"/>
      <c r="E14" s="52"/>
      <c r="F14" s="52"/>
    </row>
    <row r="15" spans="2:6">
      <c r="D15" s="53"/>
      <c r="E15" s="53"/>
      <c r="F15" s="53"/>
    </row>
    <row r="16" spans="2:6" ht="15.75">
      <c r="B16" s="47" t="s">
        <v>71</v>
      </c>
      <c r="C16" s="47"/>
      <c r="D16" s="85">
        <f>SUM(D18:D20)</f>
        <v>0</v>
      </c>
      <c r="E16" s="85">
        <f t="shared" ref="E16:F16" si="1">SUM(E18:E20)</f>
        <v>0</v>
      </c>
      <c r="F16" s="85">
        <f t="shared" si="1"/>
        <v>0</v>
      </c>
    </row>
    <row r="18" spans="2:6">
      <c r="B18" s="48" t="str">
        <f>'Budget anno 1'!B21</f>
        <v>Costi del servizio</v>
      </c>
      <c r="C18" s="86">
        <f>'Budget anno 1'!C21</f>
        <v>0.25</v>
      </c>
      <c r="D18" s="87">
        <f>D$12*$C$18</f>
        <v>0</v>
      </c>
      <c r="E18" s="87">
        <f t="shared" ref="E18:F18" si="2">E$12*$C$18</f>
        <v>0</v>
      </c>
      <c r="F18" s="87">
        <f t="shared" si="2"/>
        <v>0</v>
      </c>
    </row>
    <row r="19" spans="2:6">
      <c r="B19" s="48" t="str">
        <f>'Budget anno 1'!B22</f>
        <v>% da OTA (booking, trivago, etc)</v>
      </c>
      <c r="C19" s="86">
        <f>'Budget anno 1'!C22</f>
        <v>0.05</v>
      </c>
      <c r="D19" s="87">
        <f>D$12*$C$19</f>
        <v>0</v>
      </c>
      <c r="E19" s="87">
        <f t="shared" ref="E19:F19" si="3">E$12*$C$19</f>
        <v>0</v>
      </c>
      <c r="F19" s="87">
        <f t="shared" si="3"/>
        <v>0</v>
      </c>
    </row>
    <row r="21" spans="2:6" ht="15.75">
      <c r="B21" s="50" t="s">
        <v>63</v>
      </c>
      <c r="C21" s="51"/>
      <c r="D21" s="52">
        <f>SUM(D22:D23)</f>
        <v>0</v>
      </c>
      <c r="E21" s="52">
        <f t="shared" ref="E21:F21" si="4">SUM(E22:E23)</f>
        <v>0</v>
      </c>
      <c r="F21" s="52">
        <f t="shared" si="4"/>
        <v>0</v>
      </c>
    </row>
    <row r="22" spans="2:6">
      <c r="B22" s="2" t="str">
        <f>'Budget anno 1'!B27</f>
        <v>Promozione online</v>
      </c>
      <c r="D22" s="53">
        <f>'Budget anno 1'!E27</f>
        <v>0</v>
      </c>
      <c r="E22" s="88"/>
      <c r="F22" s="88"/>
    </row>
    <row r="23" spans="2:6">
      <c r="B23" s="2" t="str">
        <f>'Budget anno 1'!B28</f>
        <v>Promozione offline</v>
      </c>
      <c r="D23" s="53">
        <f>'Budget anno 1'!E28</f>
        <v>0</v>
      </c>
      <c r="E23" s="88"/>
      <c r="F23" s="88"/>
    </row>
    <row r="24" spans="2:6">
      <c r="B24" s="2"/>
      <c r="D24" s="53"/>
      <c r="E24" s="53"/>
      <c r="F24" s="53"/>
    </row>
    <row r="25" spans="2:6" ht="15.75">
      <c r="B25" s="50" t="s">
        <v>46</v>
      </c>
      <c r="C25" s="51"/>
      <c r="D25" s="52">
        <f>SUM(D26:D28)</f>
        <v>0</v>
      </c>
      <c r="E25" s="52" t="e">
        <f t="shared" ref="E25:F25" si="5">SUM(E26:E28)</f>
        <v>#DIV/0!</v>
      </c>
      <c r="F25" s="52" t="e">
        <f t="shared" si="5"/>
        <v>#DIV/0!</v>
      </c>
    </row>
    <row r="26" spans="2:6">
      <c r="B26" s="2" t="str">
        <f>'Budget anno 1'!B33</f>
        <v>Locale</v>
      </c>
      <c r="D26" s="53">
        <f>'Budget anno 1'!E33</f>
        <v>0</v>
      </c>
      <c r="E26" s="88"/>
      <c r="F26" s="88"/>
    </row>
    <row r="27" spans="2:6">
      <c r="B27" s="2" t="str">
        <f>'Budget anno 1'!B34</f>
        <v>Altre spese</v>
      </c>
      <c r="C27" s="84" t="e">
        <f>D27/D12</f>
        <v>#DIV/0!</v>
      </c>
      <c r="D27" s="53">
        <f>'Budget anno 1'!E34</f>
        <v>0</v>
      </c>
      <c r="E27" s="59" t="e">
        <f>E12*$C$27</f>
        <v>#DIV/0!</v>
      </c>
      <c r="F27" s="59" t="e">
        <f>F12*$C$27</f>
        <v>#DIV/0!</v>
      </c>
    </row>
    <row r="28" spans="2:6" ht="17.25" customHeight="1">
      <c r="B28" s="2" t="str">
        <f>'Budget anno 1'!B35</f>
        <v>Consulenze legali e amm.ve</v>
      </c>
      <c r="D28" s="53">
        <f>'Budget anno 1'!E35</f>
        <v>0</v>
      </c>
      <c r="E28" s="88"/>
      <c r="F28" s="88"/>
    </row>
    <row r="29" spans="2:6">
      <c r="B29" s="2"/>
      <c r="D29" s="53"/>
      <c r="E29" s="53"/>
      <c r="F29" s="53"/>
    </row>
    <row r="30" spans="2:6" ht="15.75">
      <c r="B30" s="50" t="s">
        <v>44</v>
      </c>
      <c r="C30" s="51"/>
      <c r="D30" s="52">
        <f>SUM(D31:D33)</f>
        <v>0</v>
      </c>
      <c r="E30" s="52">
        <f t="shared" ref="E30" si="6">SUM(E31:E33)</f>
        <v>0</v>
      </c>
      <c r="F30" s="52">
        <f t="shared" ref="F30" si="7">SUM(F31:F33)</f>
        <v>0</v>
      </c>
    </row>
    <row r="31" spans="2:6">
      <c r="B31" s="2" t="str">
        <f>'Budget anno 1'!B40</f>
        <v>Figura 1</v>
      </c>
      <c r="D31" s="53">
        <f>'Budget anno 1'!E40</f>
        <v>0</v>
      </c>
      <c r="E31" s="88"/>
      <c r="F31" s="88"/>
    </row>
    <row r="32" spans="2:6">
      <c r="B32" s="2" t="str">
        <f>'Budget anno 1'!B41</f>
        <v>Figura 2</v>
      </c>
      <c r="D32" s="53">
        <f>'Budget anno 1'!E41</f>
        <v>0</v>
      </c>
      <c r="E32" s="88"/>
      <c r="F32" s="88"/>
    </row>
    <row r="33" spans="2:6">
      <c r="B33" s="2" t="str">
        <f>'Budget anno 1'!B42</f>
        <v>Figura 3</v>
      </c>
      <c r="D33" s="53">
        <f>'Budget anno 1'!E42</f>
        <v>0</v>
      </c>
      <c r="E33" s="88"/>
      <c r="F33" s="88"/>
    </row>
    <row r="34" spans="2:6">
      <c r="B34" s="12"/>
    </row>
    <row r="35" spans="2:6" ht="15.75">
      <c r="B35" s="1" t="s">
        <v>51</v>
      </c>
      <c r="C35" s="51"/>
      <c r="D35" s="52">
        <f>+D21+D25+D30+D16</f>
        <v>0</v>
      </c>
      <c r="E35" s="52" t="e">
        <f t="shared" ref="E35:F35" si="8">+E21+E25+E30+E16</f>
        <v>#DIV/0!</v>
      </c>
      <c r="F35" s="52" t="e">
        <f t="shared" si="8"/>
        <v>#DIV/0!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O22"/>
  <sheetViews>
    <sheetView zoomScale="85" zoomScaleNormal="85" workbookViewId="0">
      <selection activeCell="O37" sqref="O37"/>
    </sheetView>
  </sheetViews>
  <sheetFormatPr defaultColWidth="11.125" defaultRowHeight="15" customHeight="1"/>
  <cols>
    <col min="1" max="1" width="6.375" style="6" customWidth="1"/>
    <col min="2" max="2" width="34.875" style="6" bestFit="1" customWidth="1"/>
    <col min="3" max="3" width="12.625" style="6" bestFit="1" customWidth="1"/>
    <col min="4" max="4" width="10.625" style="6" customWidth="1"/>
    <col min="5" max="5" width="13" style="6" bestFit="1" customWidth="1"/>
    <col min="6" max="6" width="11" style="6" customWidth="1"/>
    <col min="7" max="7" width="10.625" style="6" customWidth="1"/>
    <col min="8" max="8" width="11.625" style="6" customWidth="1"/>
    <col min="9" max="9" width="11.375" style="6" customWidth="1"/>
    <col min="10" max="10" width="11.125" style="6" bestFit="1" customWidth="1"/>
    <col min="11" max="11" width="11.125" style="6" customWidth="1"/>
    <col min="12" max="12" width="11.5" style="6" customWidth="1"/>
    <col min="13" max="13" width="11.375" style="6" customWidth="1"/>
    <col min="14" max="14" width="11.875" style="6" customWidth="1"/>
    <col min="15" max="15" width="12.625" style="6" bestFit="1" customWidth="1"/>
    <col min="16" max="27" width="8.625" style="6" customWidth="1"/>
    <col min="28" max="16384" width="11.125" style="6"/>
  </cols>
  <sheetData>
    <row r="1" spans="2:15"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2:15">
      <c r="B2" s="42" t="s">
        <v>50</v>
      </c>
      <c r="C2" s="4" t="s">
        <v>0</v>
      </c>
      <c r="D2" s="5" t="s">
        <v>24</v>
      </c>
      <c r="E2" s="5" t="s">
        <v>25</v>
      </c>
      <c r="F2" s="5" t="s">
        <v>26</v>
      </c>
      <c r="G2" s="5" t="s">
        <v>27</v>
      </c>
      <c r="H2" s="5" t="s">
        <v>28</v>
      </c>
      <c r="I2" s="5" t="s">
        <v>29</v>
      </c>
      <c r="J2" s="5" t="s">
        <v>30</v>
      </c>
      <c r="K2" s="5" t="s">
        <v>31</v>
      </c>
      <c r="L2" s="5" t="s">
        <v>32</v>
      </c>
      <c r="M2" s="5" t="s">
        <v>33</v>
      </c>
      <c r="N2" s="5" t="s">
        <v>34</v>
      </c>
      <c r="O2" s="5" t="s">
        <v>35</v>
      </c>
    </row>
    <row r="3" spans="2:15">
      <c r="B3" s="40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2:15">
      <c r="B4" s="4" t="s">
        <v>45</v>
      </c>
      <c r="C4" s="41">
        <f>C5+C6</f>
        <v>0</v>
      </c>
      <c r="D4" s="41">
        <f t="shared" ref="D4:O4" si="0">D5+D6</f>
        <v>0</v>
      </c>
      <c r="E4" s="41">
        <f t="shared" si="0"/>
        <v>0</v>
      </c>
      <c r="F4" s="41">
        <f t="shared" si="0"/>
        <v>0</v>
      </c>
      <c r="G4" s="41">
        <f t="shared" si="0"/>
        <v>0</v>
      </c>
      <c r="H4" s="41">
        <f t="shared" si="0"/>
        <v>0</v>
      </c>
      <c r="I4" s="41">
        <f t="shared" si="0"/>
        <v>0</v>
      </c>
      <c r="J4" s="41">
        <f t="shared" si="0"/>
        <v>0</v>
      </c>
      <c r="K4" s="41">
        <f t="shared" si="0"/>
        <v>0</v>
      </c>
      <c r="L4" s="41">
        <f t="shared" si="0"/>
        <v>0</v>
      </c>
      <c r="M4" s="41">
        <f t="shared" si="0"/>
        <v>0</v>
      </c>
      <c r="N4" s="41">
        <f t="shared" si="0"/>
        <v>0</v>
      </c>
      <c r="O4" s="41">
        <f t="shared" si="0"/>
        <v>0</v>
      </c>
    </row>
    <row r="5" spans="2:15" ht="14.25">
      <c r="B5" s="36" t="s">
        <v>47</v>
      </c>
      <c r="C5" s="35">
        <f>'Budget anno 1'!E17</f>
        <v>0</v>
      </c>
      <c r="D5" s="35">
        <f>'Budget anno 1'!F17</f>
        <v>0</v>
      </c>
      <c r="E5" s="35">
        <f>'Budget anno 1'!G17</f>
        <v>0</v>
      </c>
      <c r="F5" s="35">
        <f>'Budget anno 1'!H17</f>
        <v>0</v>
      </c>
      <c r="G5" s="35">
        <f>'Budget anno 1'!I17</f>
        <v>0</v>
      </c>
      <c r="H5" s="35">
        <f>'Budget anno 1'!J17</f>
        <v>0</v>
      </c>
      <c r="I5" s="35">
        <f>'Budget anno 1'!K17</f>
        <v>0</v>
      </c>
      <c r="J5" s="35">
        <f>'Budget anno 1'!L17</f>
        <v>0</v>
      </c>
      <c r="K5" s="35">
        <f>'Budget anno 1'!M17</f>
        <v>0</v>
      </c>
      <c r="L5" s="35">
        <f>'Budget anno 1'!N17</f>
        <v>0</v>
      </c>
      <c r="M5" s="35">
        <f>'Budget anno 1'!O17</f>
        <v>0</v>
      </c>
      <c r="N5" s="35">
        <f>'Budget anno 1'!P17</f>
        <v>0</v>
      </c>
      <c r="O5" s="35">
        <f>'Budget anno 1'!Q17</f>
        <v>0</v>
      </c>
    </row>
    <row r="6" spans="2:15" ht="14.25">
      <c r="B6" s="36" t="s">
        <v>48</v>
      </c>
      <c r="C6" s="35">
        <f>SUM(D6:O6)</f>
        <v>0</v>
      </c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</row>
    <row r="7" spans="2:15" ht="14.25">
      <c r="B7" s="36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2:15">
      <c r="B8" s="4" t="s">
        <v>49</v>
      </c>
      <c r="C8" s="41">
        <f>SUM(C9:C12)</f>
        <v>0</v>
      </c>
      <c r="D8" s="41">
        <f>SUM(D9:D12)</f>
        <v>0</v>
      </c>
      <c r="E8" s="41">
        <f t="shared" ref="E8:O8" si="1">SUM(E9:E12)</f>
        <v>0</v>
      </c>
      <c r="F8" s="41">
        <f t="shared" si="1"/>
        <v>0</v>
      </c>
      <c r="G8" s="41">
        <f t="shared" si="1"/>
        <v>0</v>
      </c>
      <c r="H8" s="41">
        <f t="shared" si="1"/>
        <v>0</v>
      </c>
      <c r="I8" s="41">
        <f t="shared" si="1"/>
        <v>0</v>
      </c>
      <c r="J8" s="41">
        <f t="shared" si="1"/>
        <v>0</v>
      </c>
      <c r="K8" s="41">
        <f t="shared" si="1"/>
        <v>0</v>
      </c>
      <c r="L8" s="41">
        <f t="shared" si="1"/>
        <v>0</v>
      </c>
      <c r="M8" s="41">
        <f t="shared" si="1"/>
        <v>0</v>
      </c>
      <c r="N8" s="41">
        <f t="shared" si="1"/>
        <v>0</v>
      </c>
      <c r="O8" s="41">
        <f t="shared" si="1"/>
        <v>0</v>
      </c>
    </row>
    <row r="9" spans="2:15" ht="14.25">
      <c r="B9" s="36" t="s">
        <v>71</v>
      </c>
      <c r="C9" s="35">
        <f>'Budget anno 1'!E24</f>
        <v>0</v>
      </c>
      <c r="D9" s="35">
        <f>'Budget anno 1'!F24</f>
        <v>0</v>
      </c>
      <c r="E9" s="35">
        <f>'Budget anno 1'!G24</f>
        <v>0</v>
      </c>
      <c r="F9" s="35">
        <f>'Budget anno 1'!H24</f>
        <v>0</v>
      </c>
      <c r="G9" s="35">
        <f>'Budget anno 1'!I24</f>
        <v>0</v>
      </c>
      <c r="H9" s="35">
        <f>'Budget anno 1'!J24</f>
        <v>0</v>
      </c>
      <c r="I9" s="35">
        <f>'Budget anno 1'!K24</f>
        <v>0</v>
      </c>
      <c r="J9" s="35">
        <f>'Budget anno 1'!L24</f>
        <v>0</v>
      </c>
      <c r="K9" s="35">
        <f>'Budget anno 1'!M24</f>
        <v>0</v>
      </c>
      <c r="L9" s="35">
        <f>'Budget anno 1'!N24</f>
        <v>0</v>
      </c>
      <c r="M9" s="35">
        <f>'Budget anno 1'!O24</f>
        <v>0</v>
      </c>
      <c r="N9" s="35">
        <f>'Budget anno 1'!P24</f>
        <v>0</v>
      </c>
      <c r="O9" s="35">
        <f>'Budget anno 1'!Q24</f>
        <v>0</v>
      </c>
    </row>
    <row r="10" spans="2:15" ht="14.25">
      <c r="B10" s="36" t="s">
        <v>63</v>
      </c>
      <c r="C10" s="35">
        <f t="shared" ref="C10:C14" si="2">SUM(D10:O10)</f>
        <v>0</v>
      </c>
      <c r="D10" s="43">
        <f>'Budget anno 1'!F30</f>
        <v>0</v>
      </c>
      <c r="E10" s="43">
        <f>'Budget anno 1'!G30</f>
        <v>0</v>
      </c>
      <c r="F10" s="43">
        <f>'Budget anno 1'!H30</f>
        <v>0</v>
      </c>
      <c r="G10" s="43">
        <f>'Budget anno 1'!I30</f>
        <v>0</v>
      </c>
      <c r="H10" s="43">
        <f>'Budget anno 1'!J30</f>
        <v>0</v>
      </c>
      <c r="I10" s="43">
        <f>'Budget anno 1'!K30</f>
        <v>0</v>
      </c>
      <c r="J10" s="43">
        <f>'Budget anno 1'!L30</f>
        <v>0</v>
      </c>
      <c r="K10" s="43">
        <f>'Budget anno 1'!M30</f>
        <v>0</v>
      </c>
      <c r="L10" s="43">
        <f>'Budget anno 1'!N30</f>
        <v>0</v>
      </c>
      <c r="M10" s="43">
        <f>'Budget anno 1'!O30</f>
        <v>0</v>
      </c>
      <c r="N10" s="43">
        <f>'Budget anno 1'!P30</f>
        <v>0</v>
      </c>
      <c r="O10" s="43">
        <f>'Budget anno 1'!Q30</f>
        <v>0</v>
      </c>
    </row>
    <row r="11" spans="2:15" ht="14.25">
      <c r="B11" s="36" t="s">
        <v>46</v>
      </c>
      <c r="C11" s="35">
        <f t="shared" si="2"/>
        <v>0</v>
      </c>
      <c r="D11" s="43">
        <f>'Budget anno 1'!F37</f>
        <v>0</v>
      </c>
      <c r="E11" s="43">
        <f>'Budget anno 1'!G37</f>
        <v>0</v>
      </c>
      <c r="F11" s="43">
        <f>'Budget anno 1'!H37</f>
        <v>0</v>
      </c>
      <c r="G11" s="43">
        <f>'Budget anno 1'!I37</f>
        <v>0</v>
      </c>
      <c r="H11" s="43">
        <f>'Budget anno 1'!J37</f>
        <v>0</v>
      </c>
      <c r="I11" s="43">
        <f>'Budget anno 1'!K37</f>
        <v>0</v>
      </c>
      <c r="J11" s="43">
        <f>'Budget anno 1'!L37</f>
        <v>0</v>
      </c>
      <c r="K11" s="43">
        <f>'Budget anno 1'!M37</f>
        <v>0</v>
      </c>
      <c r="L11" s="43">
        <f>'Budget anno 1'!N37</f>
        <v>0</v>
      </c>
      <c r="M11" s="43">
        <f>'Budget anno 1'!O37</f>
        <v>0</v>
      </c>
      <c r="N11" s="43">
        <f>'Budget anno 1'!P37</f>
        <v>0</v>
      </c>
      <c r="O11" s="43">
        <f>'Budget anno 1'!Q37</f>
        <v>0</v>
      </c>
    </row>
    <row r="12" spans="2:15" ht="14.25">
      <c r="B12" s="36" t="s">
        <v>44</v>
      </c>
      <c r="C12" s="35">
        <f t="shared" si="2"/>
        <v>0</v>
      </c>
      <c r="D12" s="43">
        <f>'Budget anno 1'!F44</f>
        <v>0</v>
      </c>
      <c r="E12" s="43">
        <f>'Budget anno 1'!G44</f>
        <v>0</v>
      </c>
      <c r="F12" s="43">
        <f>'Budget anno 1'!H44</f>
        <v>0</v>
      </c>
      <c r="G12" s="43">
        <f>'Budget anno 1'!I44</f>
        <v>0</v>
      </c>
      <c r="H12" s="43">
        <f>'Budget anno 1'!J44</f>
        <v>0</v>
      </c>
      <c r="I12" s="43">
        <f>'Budget anno 1'!K44</f>
        <v>0</v>
      </c>
      <c r="J12" s="43">
        <f>'Budget anno 1'!L44</f>
        <v>0</v>
      </c>
      <c r="K12" s="43">
        <f>'Budget anno 1'!M44</f>
        <v>0</v>
      </c>
      <c r="L12" s="43">
        <f>'Budget anno 1'!N44</f>
        <v>0</v>
      </c>
      <c r="M12" s="43">
        <f>'Budget anno 1'!O44</f>
        <v>0</v>
      </c>
      <c r="N12" s="43">
        <f>'Budget anno 1'!P44</f>
        <v>0</v>
      </c>
      <c r="O12" s="43">
        <f>'Budget anno 1'!Q44</f>
        <v>0</v>
      </c>
    </row>
    <row r="13" spans="2:15" ht="14.25">
      <c r="B13" s="36"/>
      <c r="C13" s="37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</row>
    <row r="14" spans="2:15">
      <c r="B14" s="9" t="s">
        <v>2</v>
      </c>
      <c r="C14" s="39">
        <f t="shared" si="2"/>
        <v>0</v>
      </c>
      <c r="D14" s="39">
        <f t="shared" ref="D14:O14" si="3">-SUM(D10:D12)</f>
        <v>0</v>
      </c>
      <c r="E14" s="39">
        <f t="shared" si="3"/>
        <v>0</v>
      </c>
      <c r="F14" s="39">
        <f t="shared" si="3"/>
        <v>0</v>
      </c>
      <c r="G14" s="39">
        <f t="shared" si="3"/>
        <v>0</v>
      </c>
      <c r="H14" s="39">
        <f t="shared" si="3"/>
        <v>0</v>
      </c>
      <c r="I14" s="39">
        <f t="shared" si="3"/>
        <v>0</v>
      </c>
      <c r="J14" s="39">
        <f t="shared" si="3"/>
        <v>0</v>
      </c>
      <c r="K14" s="39">
        <f t="shared" si="3"/>
        <v>0</v>
      </c>
      <c r="L14" s="39">
        <f t="shared" si="3"/>
        <v>0</v>
      </c>
      <c r="M14" s="39">
        <f t="shared" si="3"/>
        <v>0</v>
      </c>
      <c r="N14" s="39">
        <f t="shared" si="3"/>
        <v>0</v>
      </c>
      <c r="O14" s="39">
        <f t="shared" si="3"/>
        <v>0</v>
      </c>
    </row>
    <row r="15" spans="2:15">
      <c r="B15" s="9" t="s">
        <v>3</v>
      </c>
      <c r="C15" s="39"/>
      <c r="D15" s="39">
        <f t="shared" ref="D15:O15" si="4">D4+(D14)</f>
        <v>0</v>
      </c>
      <c r="E15" s="39">
        <f t="shared" si="4"/>
        <v>0</v>
      </c>
      <c r="F15" s="39">
        <f t="shared" si="4"/>
        <v>0</v>
      </c>
      <c r="G15" s="39">
        <f t="shared" si="4"/>
        <v>0</v>
      </c>
      <c r="H15" s="39">
        <f t="shared" si="4"/>
        <v>0</v>
      </c>
      <c r="I15" s="39">
        <f t="shared" si="4"/>
        <v>0</v>
      </c>
      <c r="J15" s="39">
        <f t="shared" si="4"/>
        <v>0</v>
      </c>
      <c r="K15" s="39">
        <f t="shared" si="4"/>
        <v>0</v>
      </c>
      <c r="L15" s="39">
        <f t="shared" si="4"/>
        <v>0</v>
      </c>
      <c r="M15" s="39">
        <f t="shared" si="4"/>
        <v>0</v>
      </c>
      <c r="N15" s="39">
        <f t="shared" si="4"/>
        <v>0</v>
      </c>
      <c r="O15" s="39">
        <f t="shared" si="4"/>
        <v>0</v>
      </c>
    </row>
    <row r="16" spans="2:15">
      <c r="B16" s="4" t="s">
        <v>4</v>
      </c>
      <c r="C16" s="41"/>
      <c r="D16" s="41">
        <f>D15</f>
        <v>0</v>
      </c>
      <c r="E16" s="41">
        <f t="shared" ref="E16:O16" si="5">D16+E15</f>
        <v>0</v>
      </c>
      <c r="F16" s="41">
        <f t="shared" si="5"/>
        <v>0</v>
      </c>
      <c r="G16" s="41">
        <f t="shared" si="5"/>
        <v>0</v>
      </c>
      <c r="H16" s="41">
        <f t="shared" si="5"/>
        <v>0</v>
      </c>
      <c r="I16" s="41">
        <f t="shared" si="5"/>
        <v>0</v>
      </c>
      <c r="J16" s="41">
        <f t="shared" si="5"/>
        <v>0</v>
      </c>
      <c r="K16" s="41">
        <f t="shared" si="5"/>
        <v>0</v>
      </c>
      <c r="L16" s="41">
        <f t="shared" si="5"/>
        <v>0</v>
      </c>
      <c r="M16" s="41">
        <f t="shared" si="5"/>
        <v>0</v>
      </c>
      <c r="N16" s="41">
        <f t="shared" si="5"/>
        <v>0</v>
      </c>
      <c r="O16" s="41">
        <f t="shared" si="5"/>
        <v>0</v>
      </c>
    </row>
    <row r="19" spans="2:3" s="44" customFormat="1" ht="15" customHeight="1">
      <c r="B19" s="45" t="s">
        <v>1</v>
      </c>
      <c r="C19" s="45"/>
    </row>
    <row r="20" spans="2:3" s="44" customFormat="1" ht="15" customHeight="1">
      <c r="B20" s="44" t="str">
        <f>'Budget anno 1'!B40</f>
        <v>Figura 1</v>
      </c>
      <c r="C20" s="46">
        <f>'Budget anno 1'!E40</f>
        <v>0</v>
      </c>
    </row>
    <row r="21" spans="2:3" s="44" customFormat="1" ht="15" customHeight="1">
      <c r="B21" s="44" t="str">
        <f>'Budget anno 1'!B41</f>
        <v>Figura 2</v>
      </c>
      <c r="C21" s="46">
        <f>'Budget anno 1'!E41</f>
        <v>0</v>
      </c>
    </row>
    <row r="22" spans="2:3" s="44" customFormat="1" ht="15" customHeight="1">
      <c r="B22" s="44" t="str">
        <f>'Budget anno 1'!B42</f>
        <v>Figura 3</v>
      </c>
      <c r="C22" s="46">
        <f>'Budget anno 1'!E42</f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G1006"/>
  <sheetViews>
    <sheetView workbookViewId="0">
      <selection activeCell="D38" sqref="D38"/>
    </sheetView>
  </sheetViews>
  <sheetFormatPr defaultColWidth="9" defaultRowHeight="15" customHeight="1"/>
  <cols>
    <col min="1" max="1" width="9" style="12"/>
    <col min="2" max="2" width="40.625" style="12" customWidth="1"/>
    <col min="3" max="3" width="28.625" style="12" customWidth="1"/>
    <col min="4" max="4" width="19" style="12" customWidth="1"/>
    <col min="5" max="5" width="17" style="12" customWidth="1"/>
    <col min="6" max="7" width="10.375" style="12" bestFit="1" customWidth="1"/>
    <col min="8" max="16384" width="9" style="12"/>
  </cols>
  <sheetData>
    <row r="2" spans="2:5" ht="12.75">
      <c r="B2" s="10" t="s">
        <v>5</v>
      </c>
      <c r="C2" s="11">
        <v>2019</v>
      </c>
      <c r="D2" s="11">
        <f>C2+1</f>
        <v>2020</v>
      </c>
      <c r="E2" s="11">
        <f>D2+1</f>
        <v>2021</v>
      </c>
    </row>
    <row r="3" spans="2:5" ht="12.75">
      <c r="B3" s="13"/>
      <c r="C3" s="14"/>
    </row>
    <row r="4" spans="2:5" ht="12.75">
      <c r="B4" s="15" t="s">
        <v>38</v>
      </c>
      <c r="C4" s="16">
        <f>C5+C6</f>
        <v>0</v>
      </c>
      <c r="D4" s="16">
        <f t="shared" ref="D4:E4" si="0">D5+D6</f>
        <v>0</v>
      </c>
      <c r="E4" s="16">
        <f t="shared" si="0"/>
        <v>0</v>
      </c>
    </row>
    <row r="5" spans="2:5" ht="12.75">
      <c r="B5" s="12" t="s">
        <v>6</v>
      </c>
      <c r="C5" s="17">
        <f>'Budget anno 1'!E17</f>
        <v>0</v>
      </c>
      <c r="D5" s="94"/>
      <c r="E5" s="94"/>
    </row>
    <row r="6" spans="2:5" ht="12.75">
      <c r="B6" s="12" t="s">
        <v>8</v>
      </c>
      <c r="C6" s="22"/>
      <c r="D6" s="22"/>
      <c r="E6" s="22"/>
    </row>
    <row r="7" spans="2:5" ht="12.75">
      <c r="C7" s="17"/>
    </row>
    <row r="8" spans="2:5" ht="12.75">
      <c r="B8" s="15" t="s">
        <v>39</v>
      </c>
      <c r="C8" s="18">
        <f>SUM(C9:C16)</f>
        <v>0</v>
      </c>
      <c r="D8" s="18" t="e">
        <f t="shared" ref="D8:E8" si="1">SUM(D9:D16)</f>
        <v>#DIV/0!</v>
      </c>
      <c r="E8" s="18" t="e">
        <f t="shared" si="1"/>
        <v>#DIV/0!</v>
      </c>
    </row>
    <row r="9" spans="2:5" ht="12.75">
      <c r="B9" s="12" t="s">
        <v>43</v>
      </c>
      <c r="C9" s="17"/>
    </row>
    <row r="10" spans="2:5" ht="12.75">
      <c r="B10" s="12" t="s">
        <v>9</v>
      </c>
      <c r="C10" s="17">
        <f>'Budget a tre anni'!D16+'Budget a tre anni'!D28+'Budget a tre anni'!D21</f>
        <v>0</v>
      </c>
      <c r="D10" s="17">
        <f>'Budget a tre anni'!E16+'Budget a tre anni'!E28+'Budget a tre anni'!E21</f>
        <v>0</v>
      </c>
      <c r="E10" s="17">
        <f>'Budget a tre anni'!F16+'Budget a tre anni'!F28+'Budget a tre anni'!F21</f>
        <v>0</v>
      </c>
    </row>
    <row r="11" spans="2:5" ht="12.75">
      <c r="B11" s="12" t="s">
        <v>10</v>
      </c>
      <c r="C11" s="17"/>
    </row>
    <row r="12" spans="2:5" ht="12.75">
      <c r="B12" s="12" t="s">
        <v>11</v>
      </c>
      <c r="C12" s="17">
        <f>'Budget anno 1'!E33</f>
        <v>0</v>
      </c>
      <c r="D12" s="56">
        <f>'Budget a tre anni'!E26</f>
        <v>0</v>
      </c>
      <c r="E12" s="56">
        <f>'Budget a tre anni'!F26</f>
        <v>0</v>
      </c>
    </row>
    <row r="13" spans="2:5" ht="12.75">
      <c r="B13" s="12" t="s">
        <v>37</v>
      </c>
      <c r="C13" s="17">
        <f>C14/13.5</f>
        <v>0</v>
      </c>
      <c r="D13" s="27">
        <f>C13+((C14/13.5)*(1+0.000075))</f>
        <v>0</v>
      </c>
      <c r="E13" s="27">
        <f>D13+((D14/13.5)*(1+0.000075))</f>
        <v>0</v>
      </c>
    </row>
    <row r="14" spans="2:5" ht="12.75">
      <c r="B14" s="12" t="s">
        <v>12</v>
      </c>
      <c r="C14" s="17">
        <f>'Budget anno 1'!E44</f>
        <v>0</v>
      </c>
      <c r="D14" s="56">
        <f>'Budget a tre anni'!E30</f>
        <v>0</v>
      </c>
      <c r="E14" s="56">
        <f>'Budget a tre anni'!F30</f>
        <v>0</v>
      </c>
    </row>
    <row r="15" spans="2:5" ht="12.75">
      <c r="B15" s="12" t="s">
        <v>13</v>
      </c>
      <c r="C15" s="17">
        <f>+'Budget anno 1'!E34</f>
        <v>0</v>
      </c>
      <c r="D15" s="56" t="e">
        <f>+'Budget a tre anni'!E27</f>
        <v>#DIV/0!</v>
      </c>
      <c r="E15" s="56" t="e">
        <f>+'Budget a tre anni'!F27</f>
        <v>#DIV/0!</v>
      </c>
    </row>
    <row r="16" spans="2:5" ht="12.75">
      <c r="B16" s="12" t="s">
        <v>14</v>
      </c>
      <c r="C16" s="17"/>
    </row>
    <row r="17" spans="2:7" ht="12.75">
      <c r="C17" s="17"/>
    </row>
    <row r="18" spans="2:7" ht="12.75">
      <c r="B18" s="10" t="s">
        <v>42</v>
      </c>
      <c r="C18" s="19">
        <f>C4-C8</f>
        <v>0</v>
      </c>
      <c r="D18" s="19" t="e">
        <f t="shared" ref="D18:E18" si="2">D4-D8</f>
        <v>#DIV/0!</v>
      </c>
      <c r="E18" s="19" t="e">
        <f t="shared" si="2"/>
        <v>#DIV/0!</v>
      </c>
    </row>
    <row r="19" spans="2:7" ht="12.75">
      <c r="B19" s="15"/>
      <c r="C19" s="18"/>
    </row>
    <row r="20" spans="2:7" s="15" customFormat="1" ht="12.75">
      <c r="B20" s="15" t="s">
        <v>41</v>
      </c>
      <c r="C20" s="18">
        <f t="shared" ref="C20:E20" si="3">SUM(C21:C23)</f>
        <v>0</v>
      </c>
      <c r="D20" s="18">
        <f t="shared" si="3"/>
        <v>0</v>
      </c>
      <c r="E20" s="18">
        <f t="shared" si="3"/>
        <v>0</v>
      </c>
    </row>
    <row r="21" spans="2:7" ht="12.75">
      <c r="B21" s="12" t="s">
        <v>15</v>
      </c>
      <c r="C21" s="17">
        <v>0</v>
      </c>
      <c r="D21" s="17">
        <v>0</v>
      </c>
      <c r="E21" s="17">
        <v>0</v>
      </c>
    </row>
    <row r="22" spans="2:7" ht="12.75">
      <c r="B22" s="12" t="s">
        <v>16</v>
      </c>
      <c r="C22" s="17">
        <v>0</v>
      </c>
      <c r="D22" s="17">
        <v>0</v>
      </c>
      <c r="E22" s="17">
        <v>0</v>
      </c>
    </row>
    <row r="23" spans="2:7" ht="12.75">
      <c r="B23" s="12" t="s">
        <v>17</v>
      </c>
      <c r="C23" s="17">
        <v>0</v>
      </c>
      <c r="D23" s="17">
        <v>0</v>
      </c>
      <c r="E23" s="17">
        <v>0</v>
      </c>
    </row>
    <row r="24" spans="2:7" ht="12.75">
      <c r="C24" s="17"/>
    </row>
    <row r="25" spans="2:7" s="15" customFormat="1" ht="12.75">
      <c r="B25" s="15" t="s">
        <v>40</v>
      </c>
      <c r="C25" s="18">
        <f t="shared" ref="C25:E25" si="4">SUM(C26:C28)</f>
        <v>0</v>
      </c>
      <c r="D25" s="18">
        <f t="shared" si="4"/>
        <v>0</v>
      </c>
      <c r="E25" s="18">
        <f t="shared" si="4"/>
        <v>0</v>
      </c>
    </row>
    <row r="26" spans="2:7" ht="12.75">
      <c r="B26" s="12" t="s">
        <v>18</v>
      </c>
      <c r="C26" s="17">
        <v>0</v>
      </c>
      <c r="D26" s="17">
        <v>0</v>
      </c>
      <c r="E26" s="17">
        <v>0</v>
      </c>
    </row>
    <row r="27" spans="2:7" ht="12.75">
      <c r="B27" s="12" t="s">
        <v>19</v>
      </c>
      <c r="C27" s="17">
        <v>0</v>
      </c>
      <c r="D27" s="17">
        <v>0</v>
      </c>
      <c r="E27" s="17">
        <v>0</v>
      </c>
    </row>
    <row r="28" spans="2:7" ht="12.75">
      <c r="B28" s="12" t="s">
        <v>20</v>
      </c>
      <c r="C28" s="17">
        <v>0</v>
      </c>
      <c r="D28" s="17">
        <v>0</v>
      </c>
      <c r="E28" s="17">
        <v>0</v>
      </c>
    </row>
    <row r="29" spans="2:7" ht="12.75">
      <c r="C29" s="17"/>
    </row>
    <row r="30" spans="2:7" ht="12.75">
      <c r="B30" s="15" t="s">
        <v>7</v>
      </c>
      <c r="C30" s="18">
        <f>C18-C20-C25</f>
        <v>0</v>
      </c>
      <c r="D30" s="18" t="e">
        <f t="shared" ref="D30:E30" si="5">D18-D20-D25</f>
        <v>#DIV/0!</v>
      </c>
      <c r="E30" s="18" t="e">
        <f t="shared" si="5"/>
        <v>#DIV/0!</v>
      </c>
      <c r="G30" s="20" t="s">
        <v>36</v>
      </c>
    </row>
    <row r="31" spans="2:7" ht="12.75">
      <c r="B31" s="12" t="s">
        <v>21</v>
      </c>
      <c r="C31" s="17">
        <f>C30*$G$31</f>
        <v>0</v>
      </c>
      <c r="D31" s="17" t="e">
        <f t="shared" ref="D31:E31" si="6">D30*$G$31</f>
        <v>#DIV/0!</v>
      </c>
      <c r="E31" s="17" t="e">
        <f t="shared" si="6"/>
        <v>#DIV/0!</v>
      </c>
      <c r="G31" s="21">
        <v>0.2</v>
      </c>
    </row>
    <row r="32" spans="2:7" ht="12.75">
      <c r="B32" s="12" t="s">
        <v>22</v>
      </c>
      <c r="C32" s="17"/>
    </row>
    <row r="33" spans="2:5" ht="12.75">
      <c r="C33" s="17"/>
    </row>
    <row r="34" spans="2:5" ht="12.75">
      <c r="B34" s="10" t="s">
        <v>23</v>
      </c>
      <c r="C34" s="19">
        <f>IF(C30&gt;0, C30-C31-C32, C30+C31+C32)</f>
        <v>0</v>
      </c>
      <c r="D34" s="19" t="e">
        <f t="shared" ref="D34:E34" si="7">IF(D30&gt;0, D30-D31-D32, D30+D31+D32)</f>
        <v>#DIV/0!</v>
      </c>
      <c r="E34" s="19" t="e">
        <f t="shared" si="7"/>
        <v>#DIV/0!</v>
      </c>
    </row>
    <row r="35" spans="2:5" ht="15" customHeight="1">
      <c r="C35" s="17"/>
    </row>
    <row r="39" spans="2:5" ht="12.75"/>
    <row r="40" spans="2:5" ht="12.75"/>
    <row r="41" spans="2:5" ht="12.75"/>
    <row r="42" spans="2:5" ht="12.75"/>
    <row r="43" spans="2:5" ht="12.75"/>
    <row r="44" spans="2:5" ht="12.75"/>
    <row r="45" spans="2:5" ht="12.75"/>
    <row r="46" spans="2:5" ht="12.75"/>
    <row r="47" spans="2:5" ht="12.75"/>
    <row r="48" spans="2:5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  <row r="999" ht="12.75"/>
    <row r="1000" ht="12.75"/>
    <row r="1001" ht="12.75"/>
    <row r="1002" ht="12.75"/>
    <row r="1003" ht="12.75"/>
    <row r="1004" ht="12.75"/>
    <row r="1005" ht="12.75"/>
    <row r="1006" ht="12.7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Criteri Selezione</vt:lpstr>
      <vt:lpstr>Sintesi</vt:lpstr>
      <vt:lpstr>TABELLA AUTOVALUTAZIONE</vt:lpstr>
      <vt:lpstr>Investimento</vt:lpstr>
      <vt:lpstr>Indice</vt:lpstr>
      <vt:lpstr>Budget anno 1</vt:lpstr>
      <vt:lpstr>Budget a tre anni</vt:lpstr>
      <vt:lpstr>Flusso di cassa</vt:lpstr>
      <vt:lpstr>Conto Economico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 Francesco Zanata</dc:creator>
  <cp:lastModifiedBy>Marco Locci</cp:lastModifiedBy>
  <dcterms:created xsi:type="dcterms:W3CDTF">2018-01-31T20:24:51Z</dcterms:created>
  <dcterms:modified xsi:type="dcterms:W3CDTF">2020-09-16T15:19:03Z</dcterms:modified>
</cp:coreProperties>
</file>